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workbookProtection workbookPassword="E5F2" lockStructure="1"/>
  <bookViews>
    <workbookView xWindow="0" yWindow="0" windowWidth="28800" windowHeight="12435" tabRatio="935"/>
  </bookViews>
  <sheets>
    <sheet name="GERAL" sheetId="8" r:id="rId1"/>
    <sheet name="1-GERENCIAMENTO" sheetId="48" r:id="rId2"/>
    <sheet name="2-SERVIÇOS PRELIMINARES" sheetId="50" r:id="rId3"/>
    <sheet name="3-SUPERESTRUTURA" sheetId="54" r:id="rId4"/>
    <sheet name="4-ALVENARIA" sheetId="55" r:id="rId5"/>
    <sheet name="5-ESQUADRIAS" sheetId="52" r:id="rId6"/>
    <sheet name="6-VIDROS" sheetId="56" r:id="rId7"/>
    <sheet name="7-REVESTIMENTOS" sheetId="57" r:id="rId8"/>
    <sheet name="8-PINTURA" sheetId="58" r:id="rId9"/>
    <sheet name="9-COBERTURA" sheetId="59" r:id="rId10"/>
    <sheet name="10-IMPERMEABILIZAÇÃO" sheetId="60" r:id="rId11"/>
    <sheet name="11-SERVIÇOS COMPLEMENTARES" sheetId="3" r:id="rId12"/>
    <sheet name="12-INSTALAÇÕES ELÉTRICAS" sheetId="12" r:id="rId13"/>
    <sheet name="13-INSTALAÇÕES HIDROSSANITÁRIAS" sheetId="13" r:id="rId14"/>
    <sheet name="14-TELECOMUNICAÇÕES" sheetId="47" r:id="rId15"/>
    <sheet name="15-INCÊNDIO" sheetId="61" r:id="rId16"/>
    <sheet name="CRONOGRAMA" sheetId="62" r:id="rId17"/>
  </sheets>
  <definedNames>
    <definedName name="__1Excel_BuiltIn_Print_Area_2_1">#REF!</definedName>
    <definedName name="_1Excel_BuiltIn_Print_Area_2_1">#REF!</definedName>
    <definedName name="_xlnm._FilterDatabase" localSheetId="10" hidden="1">'10-IMPERMEABILIZAÇÃO'!$D$7:$D$33</definedName>
    <definedName name="_xlnm._FilterDatabase" localSheetId="11" hidden="1">'11-SERVIÇOS COMPLEMENTARES'!$D$7:$D$29</definedName>
    <definedName name="_xlnm._FilterDatabase" localSheetId="14" hidden="1">'14-TELECOMUNICAÇÕES'!$D$18:$D$34</definedName>
    <definedName name="_xlnm._FilterDatabase" localSheetId="15" hidden="1">'15-INCÊNDIO'!$D$15:$D$37</definedName>
    <definedName name="_xlnm._FilterDatabase" localSheetId="3" hidden="1">'3-SUPERESTRUTURA'!$D$7:$D$20</definedName>
    <definedName name="_xlnm._FilterDatabase" localSheetId="4" hidden="1">'4-ALVENARIA'!$D$7:$D$35</definedName>
    <definedName name="_xlnm._FilterDatabase" localSheetId="5" hidden="1">'5-ESQUADRIAS'!$D$7:$D$23</definedName>
    <definedName name="_xlnm._FilterDatabase" localSheetId="6" hidden="1">'6-VIDROS'!$D$7:$D$29</definedName>
    <definedName name="_xlnm._FilterDatabase" localSheetId="7" hidden="1">'7-REVESTIMENTOS'!$D$7:$D$48</definedName>
    <definedName name="_xlnm._FilterDatabase" localSheetId="8" hidden="1">'8-PINTURA'!$D$7:$D$42</definedName>
    <definedName name="_xlnm._FilterDatabase" localSheetId="9" hidden="1">'9-COBERTURA'!$D$7:$D$38</definedName>
    <definedName name="Excel_BuiltIn_Print_Area_6">#REF!</definedName>
    <definedName name="Excel_BuiltIn_Print_Titles_10">#REF!</definedName>
    <definedName name="Excel_BuiltIn_Print_Titles_3">#REF!</definedName>
    <definedName name="Excel_BuiltIn_Print_Titles_4">#REF!</definedName>
    <definedName name="Excel_BuiltIn_Print_Titles_5">#REF!</definedName>
    <definedName name="Excel_BuiltIn_Print_Titles_6">#REF!</definedName>
    <definedName name="Excel_BuiltIn_Print_Titles_7">#REF!</definedName>
    <definedName name="Excel_BuiltIn_Print_Titles_9">#REF!</definedName>
    <definedName name="_xlnm.Print_Titles" localSheetId="10">'10-IMPERMEABILIZAÇÃO'!$7:$7</definedName>
    <definedName name="_xlnm.Print_Titles" localSheetId="11">'11-SERVIÇOS COMPLEMENTARES'!$1:$7</definedName>
    <definedName name="_xlnm.Print_Titles" localSheetId="12">'12-INSTALAÇÕES ELÉTRICAS'!$1:$7</definedName>
    <definedName name="_xlnm.Print_Titles" localSheetId="13">'13-INSTALAÇÕES HIDROSSANITÁRIAS'!$1:$7</definedName>
    <definedName name="_xlnm.Print_Titles" localSheetId="14">'14-TELECOMUNICAÇÕES'!$1:$7</definedName>
    <definedName name="_xlnm.Print_Titles" localSheetId="15">'15-INCÊNDIO'!$1:$7</definedName>
    <definedName name="_xlnm.Print_Titles" localSheetId="1">'1-GERENCIAMENTO'!$1:$7</definedName>
    <definedName name="_xlnm.Print_Titles" localSheetId="2">'2-SERVIÇOS PRELIMINARES'!$1:$7</definedName>
    <definedName name="_xlnm.Print_Titles" localSheetId="3">'3-SUPERESTRUTURA'!$1:$7</definedName>
    <definedName name="_xlnm.Print_Titles" localSheetId="4">'4-ALVENARIA'!$1:$7</definedName>
    <definedName name="_xlnm.Print_Titles" localSheetId="5">'5-ESQUADRIAS'!$1:$7</definedName>
    <definedName name="_xlnm.Print_Titles" localSheetId="6">'6-VIDROS'!$7:$7</definedName>
    <definedName name="_xlnm.Print_Titles" localSheetId="7">'7-REVESTIMENTOS'!$1:$7</definedName>
    <definedName name="_xlnm.Print_Titles" localSheetId="8">'8-PINTURA'!$1:$7</definedName>
    <definedName name="_xlnm.Print_Titles" localSheetId="9">'9-COBERTURA'!$1:$7</definedName>
  </definedNames>
  <calcPr calcId="144525"/>
</workbook>
</file>

<file path=xl/calcChain.xml><?xml version="1.0" encoding="utf-8"?>
<calcChain xmlns="http://schemas.openxmlformats.org/spreadsheetml/2006/main">
  <c r="D17" i="57" l="1"/>
  <c r="D13" i="54"/>
  <c r="D11" i="54"/>
  <c r="D9" i="54"/>
  <c r="D17" i="54"/>
  <c r="D35" i="12"/>
  <c r="D18" i="54"/>
  <c r="D10" i="58"/>
  <c r="D20" i="57"/>
  <c r="D24" i="57"/>
  <c r="D15" i="54"/>
  <c r="D14" i="54"/>
  <c r="D12" i="54"/>
  <c r="D10" i="54"/>
  <c r="D59" i="13"/>
  <c r="D58" i="13"/>
  <c r="D57" i="13"/>
  <c r="D15" i="12"/>
  <c r="D11" i="12"/>
  <c r="D10" i="12"/>
  <c r="D9" i="12"/>
  <c r="D16" i="57"/>
  <c r="D10" i="55"/>
  <c r="D9" i="55"/>
  <c r="D16" i="58"/>
  <c r="D25" i="57"/>
  <c r="D18" i="52"/>
  <c r="D20" i="52"/>
  <c r="D19" i="52"/>
  <c r="D17" i="52"/>
  <c r="D13" i="52"/>
  <c r="D9" i="58"/>
  <c r="D18" i="57"/>
</calcChain>
</file>

<file path=xl/sharedStrings.xml><?xml version="1.0" encoding="utf-8"?>
<sst xmlns="http://schemas.openxmlformats.org/spreadsheetml/2006/main" count="734" uniqueCount="418">
  <si>
    <t>concreto usinado bombeado fck=30mpa, inclusive colocação, espalhamento e acabamento(pilares)</t>
  </si>
  <si>
    <t>forma madeira comp resinada 12mm p/estrutura reaprov 3 vezes - corte/montagem/escoramento/desforma(vigas)</t>
  </si>
  <si>
    <t>concreto usinado bombeado fck=30mpa, inclusive colocação, espalhamento e acabamento(vigas)</t>
  </si>
  <si>
    <t>INSTALAÇÕES DE TELECOMUNICAÇÕES</t>
  </si>
  <si>
    <t>un</t>
  </si>
  <si>
    <t>und</t>
  </si>
  <si>
    <t>m</t>
  </si>
  <si>
    <t>3.1</t>
  </si>
  <si>
    <t>m²</t>
  </si>
  <si>
    <t>3.2</t>
  </si>
  <si>
    <t>m³</t>
  </si>
  <si>
    <t>3.3</t>
  </si>
  <si>
    <t>kg</t>
  </si>
  <si>
    <t>3.4</t>
  </si>
  <si>
    <t>4.1</t>
  </si>
  <si>
    <t>1.1</t>
  </si>
  <si>
    <t>2.1</t>
  </si>
  <si>
    <t>3.6</t>
  </si>
  <si>
    <t>3.5</t>
  </si>
  <si>
    <t>GERENCIAMENTO DE OBRAS/FISCALIZAÇÃO</t>
  </si>
  <si>
    <t>SERVIÇOS COMPLEMENTARES</t>
  </si>
  <si>
    <t xml:space="preserve">INSTALAÇÕES HIDRÁULICAS E SANITÁRIAS </t>
  </si>
  <si>
    <t>SERVIÇOS PRELIMINARES/TÉCNICOS</t>
  </si>
  <si>
    <t>ITEM</t>
  </si>
  <si>
    <t>PLANILHA DE REFERÊNCIA</t>
  </si>
  <si>
    <t>UNIVERSIDADE FEDERAL DE OURO PRETO - UFOP</t>
  </si>
  <si>
    <t>ESPECIFICAÇÃO</t>
  </si>
  <si>
    <t>UNIT</t>
  </si>
  <si>
    <t>QUANT.</t>
  </si>
  <si>
    <t>PREÇO</t>
  </si>
  <si>
    <t>PREÇO TOTAL</t>
  </si>
  <si>
    <t>INSTALAÇÕES ELÉTRICAS</t>
  </si>
  <si>
    <t xml:space="preserve">               Mão de obra e Materiais para execução dos serviços especificados </t>
  </si>
  <si>
    <t>1- GERENCIAMENTO DE OBRAS / FISCALIZAÇÃO</t>
  </si>
  <si>
    <t>Construção e manutenção de canteiro de obras, com aluguel de conteineres metálicos com dimensões de 2,30x6,00x2,50m (LxCxH), ambos com janela e chapa simples, modelos Escritório com WC e Sanitário/Vestiário (2 vasos e 4 chuveiros).</t>
  </si>
  <si>
    <t>cj</t>
  </si>
  <si>
    <t>4.2</t>
  </si>
  <si>
    <t>4.3</t>
  </si>
  <si>
    <t>Fornecimento e instalação de caixa para medidor polifásico, tipo CM-2, padrão CEMIG.</t>
  </si>
  <si>
    <t>Fornecimento e instalação de cantoneiras zincadas em caixa de passagem em alvenaria.</t>
  </si>
  <si>
    <t>Fornecimento e instalação de eletroduto de PVC Rígido, conforme NBR 15.465, diâmetro de 2".</t>
  </si>
  <si>
    <t>alvenaria de tijolo ceramico 19x19x29 arg. 1:1:6 espessura 19 cm</t>
  </si>
  <si>
    <t>alvenaria de tijolo ceramico 14x19x29 arg. 1:1:6 espessura 14 cm</t>
  </si>
  <si>
    <t xml:space="preserve">cobogo ceramico esmaltado cor branco 225 -  18x18x7cm </t>
  </si>
  <si>
    <t>chapisco sobre tetos</t>
  </si>
  <si>
    <t>pingadeira em granito cinza andorinha frisado larg 5 cm (2 cm pingadeira)</t>
  </si>
  <si>
    <t>cuba oval de embutir branco 01 ref 10119 celiteou equivalente</t>
  </si>
  <si>
    <t>torneira de mesa bica alta cromada ref 9606 docolou equivalente</t>
  </si>
  <si>
    <t>tanque de louca 30l branco 01 ref 51260+51203 celiteou equivalente</t>
  </si>
  <si>
    <t>torneira de parede longa cromada ø 1/2" ref 1158 docolou equivalente</t>
  </si>
  <si>
    <t>chuveiro eletrico 4 temperaturas ref lorenzetti cod 2490ou equivalente</t>
  </si>
  <si>
    <t>papeleira acabamento cromado , ref 0158306 linha single - docolou equivalente</t>
  </si>
  <si>
    <t>Adaptador de PVC soldável curto solda/rosca D50 x 1.1/2"</t>
  </si>
  <si>
    <t>Adaptador de PVC soldável curto solda/rosca D32 x 1"</t>
  </si>
  <si>
    <t>Adaptador de PVC soldável curto solda/rosca D25X3/4"</t>
  </si>
  <si>
    <t>Adaptador de PVC soldável longo com flanges livres para caixa d´água D50x1.1/2"</t>
  </si>
  <si>
    <t>Adaptador de PVC sol. longo com flanges livres para caixa d´água D32x1"</t>
  </si>
  <si>
    <t>Adaptador de PVC sol. longo com flanges livres para caixa d´água D25x3/4"</t>
  </si>
  <si>
    <t xml:space="preserve">Adaptador de PVC soldável com registro para caixa d´água D32 </t>
  </si>
  <si>
    <t>Registro de pressão com acabamento cromado Ø3/4"</t>
  </si>
  <si>
    <t>Registro de gaveta com acabamento cromado Ø1.1/2"</t>
  </si>
  <si>
    <t>Registro de gaveta com acabamento cromado Ø1"</t>
  </si>
  <si>
    <t>Pintura de calha, sendo duas demãos de antioxidante (galvite).</t>
  </si>
  <si>
    <t>Pintura de corrimão e guarda-corpo, com uma demão de anticorosivo e duas demãos de tinta esmalte sintético.</t>
  </si>
  <si>
    <t>Rasgos e enchimentos em alvenaria para passagem de tubulação, traço 1:4.</t>
  </si>
  <si>
    <t>Subcobertura com manta de alumínio para telhados.</t>
  </si>
  <si>
    <t>pintura esmalte em esquadrias metalicas duas demaos, incluindo uma demão de zarcão</t>
  </si>
  <si>
    <t>Válvula cromada para pia 3.1/2''x1.1/2''</t>
  </si>
  <si>
    <t>Válvula em pvc para tanque 2.1/2''x1.1/2''</t>
  </si>
  <si>
    <t>Sifão para lavatório cromado 1.1/2''x1''</t>
  </si>
  <si>
    <t>Sifão para Pia cromado 1.1/2''x1.1/2''</t>
  </si>
  <si>
    <t>Tubo em pvc Soldavel DN 40 fornecimento e instalacao inclusive conexoes e suportes</t>
  </si>
  <si>
    <t>4.4</t>
  </si>
  <si>
    <t>2.3</t>
  </si>
  <si>
    <t xml:space="preserve">TOTAL GERAL </t>
  </si>
  <si>
    <t>3.7</t>
  </si>
  <si>
    <t>SUPERESTRUTURA</t>
  </si>
  <si>
    <t>ALVENARIA</t>
  </si>
  <si>
    <t>ESQUADRIAS</t>
  </si>
  <si>
    <t>VIDROS</t>
  </si>
  <si>
    <t>REVESTIMENTOS</t>
  </si>
  <si>
    <t>PINTURA</t>
  </si>
  <si>
    <t>COBERTURA</t>
  </si>
  <si>
    <t>fundo selador acrilico ambientes internos/externos, uma demao</t>
  </si>
  <si>
    <t>forma madeira comp resinada 12mm p/estrutura reaprov 3 vezes - corte/montagem/escoramento/desforma(pilares)</t>
  </si>
  <si>
    <t>forma madeira comp resinada 12mm p/estrutura reaprov 3 vezes - corte/montagem/escoramento/desforma(laje)</t>
  </si>
  <si>
    <t>concreto usinado bombeado fck=30mpa, inclusive colocação, espalhamento e acabamento(laje)</t>
  </si>
  <si>
    <t>Fornecimento e instalação de caixa de passagem metálica de embutir com tampa de aparafusar, dimensões 20x20x10cm.</t>
  </si>
  <si>
    <t>Fornecimento e instalação de caixa de passagem fabricada em material termoplástico, com tampa cega, dimensões 2"x4".</t>
  </si>
  <si>
    <t>Fornecimento e instalação de caixa octogonal de dimnesões 3"x3", fabricada em material termoplástico anti-chamas e base para lâmpada E-27.</t>
  </si>
  <si>
    <t>Fornecimento e instalação de conjunto completo de campainha, tipo Ding Dong, 127V, instalado em 2 caixas termoplásticas anti-chamas, dimensões 2"x4".</t>
  </si>
  <si>
    <t>Fornecimento e instalação de luminária tipo plafon, com corpo de vidro branco com 1 lâmpada fluorescente compacta de 23W, 127V, própria para utilização em base E-27.</t>
  </si>
  <si>
    <t>estrutura para telha ceramica, em madeira aparelhada, apoiada em parede</t>
  </si>
  <si>
    <t>cumeeira ceramica</t>
  </si>
  <si>
    <t>IMPERMEABILIZAÇÃO</t>
  </si>
  <si>
    <t>pintura esmalte  em esquadrias de madeira duas demaos</t>
  </si>
  <si>
    <t>pintura esmalte sintetico sobre rodape de madeira duas demaos</t>
  </si>
  <si>
    <t>limpeza da obra</t>
  </si>
  <si>
    <t>Disjuntor tripolar, nas seguintes correntes nominais: 70A</t>
  </si>
  <si>
    <t>Disjuntor tripolar, nas seguintes correntes nominais: 120A</t>
  </si>
  <si>
    <r>
      <t>Fornecimento e instalação de eletroduto flexível corrugado, fabricado em material termoplástico anti-chamas, conforme NBR 15.465, nos seguintes diâmetros: Ф</t>
    </r>
    <r>
      <rPr>
        <sz val="10"/>
        <rFont val="Arial"/>
        <family val="2"/>
      </rPr>
      <t>3/4"</t>
    </r>
  </si>
  <si>
    <r>
      <t>Fornecimento e instalação de eletroduto flexível corrugado, fabricado em material termoplástico anti-chamas, conforme NBR 15.465, nos seguintes diâmetros: Ф</t>
    </r>
    <r>
      <rPr>
        <sz val="10"/>
        <rFont val="Arial"/>
        <family val="2"/>
      </rPr>
      <t>1"</t>
    </r>
  </si>
  <si>
    <r>
      <t>Fornecimento e instalação de eletroduto de PVC Rígido, na cor preta, conforme NBR 15.465, fornecido c</t>
    </r>
    <r>
      <rPr>
        <sz val="10"/>
        <rFont val="Arial"/>
      </rPr>
      <t>om curvas nos seguintes diâmetros: Ф1"</t>
    </r>
  </si>
  <si>
    <r>
      <t xml:space="preserve">Fornecimento e instalação de painel elétrico </t>
    </r>
    <r>
      <rPr>
        <b/>
        <sz val="10"/>
        <rFont val="Arial"/>
        <family val="2"/>
      </rPr>
      <t>(QDC-1.1 e QDC-1.2)</t>
    </r>
    <r>
      <rPr>
        <sz val="10"/>
        <rFont val="Arial"/>
        <family val="2"/>
      </rPr>
      <t>, fabricação especial, com capacidade mínima para 70 disjuntores monopolares + disjuntor tripolar geral a ser montado, com todos os disjuntores, interruptor diferencial residual (DR), barramentos, supressores de surtos e demais equipamento, conforme indicado no diagrama trifilar do projeto elétrico.</t>
    </r>
  </si>
  <si>
    <t xml:space="preserve">               Mão de obra e materiais para execução dos serviços especificados </t>
  </si>
  <si>
    <t>Fornecimento e instalação de caixa de passagem fabricada em material termoplástico, com tampa com furo central, dimensões 4"x4".</t>
  </si>
  <si>
    <t>Fornecimento e instalação de caixa de passagem fabricada em material termoplástico, com tampa cega, dimensões 4"x4".</t>
  </si>
  <si>
    <t>Fornecimento e instalação de 1 tomada padrão RJ-11 em caixa de passagem fabricada em material termoplástico, com tampa apropriada, dimensões 4"x4".</t>
  </si>
  <si>
    <t>Fornecimento e instalação de cabo telefônico de uso interno, capa na cor cinza.</t>
  </si>
  <si>
    <t>Fornecimento e instalação de fio telefônico de uso externo, capa na cor cinza.</t>
  </si>
  <si>
    <t>Fornecimento e instalação de Distribuidor Geral de Telefonia (DG), instalado em caixa metálica com tampa de dimensões 30x30x12cm, conforme detalhe indicado em planta.</t>
  </si>
  <si>
    <r>
      <rPr>
        <sz val="10"/>
        <rFont val="Arial"/>
        <family val="2"/>
      </rPr>
      <t>Fornecimento e instalação de eletroduto flexível corrugado, fabricado em material termoplástico anti-chamas, conforme NBR 15.465, nos seguintes diâmetros: Ф1"</t>
    </r>
  </si>
  <si>
    <t>Extintor de incêndio, fabricado de conformidade c/ ABNT NBR 10721, NBR 11715, NBR 11716 Tipo AGUA PRES Capacidade  2A</t>
  </si>
  <si>
    <t>Extintor de incêndio, fabricado de conformidade c/ ABNT NBR 10721, NBR 11715, NBR 11716 Tipo PO ABC Capacidade 2A;20BC</t>
  </si>
  <si>
    <t>Placa de sinalização, composta por Símbolo retângula ou quadrado com fundo verde e pictograma
fotoluminescente  Tipo  S8    Tamanho   316x158mm</t>
  </si>
  <si>
    <t>Placa de sinalização, composta por Símbolo retângula ou quadrado com fundo verde e pictograma
fotoluminescente Tipo  S12  Tamanho   316x158mm</t>
  </si>
  <si>
    <t>rufo metálico dimensões e acabamento conforme projeto arquitetonico, com duas demão de anticorrosivo.</t>
  </si>
  <si>
    <t>Registro de gaveta com acabamento cromado Ø3/4"</t>
  </si>
  <si>
    <t>Tubo de descarga,  D50 x 1.1/2"</t>
  </si>
  <si>
    <t>Engate Flexível cromado para lavatório L=30cm Ø1/2"</t>
  </si>
  <si>
    <t>Registro de esfera macho/femea borboleta em latao Ø 25x3/4"</t>
  </si>
  <si>
    <t>Torneira de bóia D25 (3/4")</t>
  </si>
  <si>
    <t>Caixa de Fibra, Capacidade 1.500 Litros. REF: FORTLEVE ou Similar.</t>
  </si>
  <si>
    <t>Hidrometro ( cavalete completo  Padrão COPASA) Ø 3/4"</t>
  </si>
  <si>
    <t>Tubo de PVC soldável  D 50, Ref. TIGRE ou similar. fornecimento e instalacao inclusive conexoes e suportes</t>
  </si>
  <si>
    <t>3.8</t>
  </si>
  <si>
    <t>Calha metálica chapa galvanizada n°24, desenvolvimento 33cm</t>
  </si>
  <si>
    <t>divisoria em granito cinza andorinha  e = 2 cm , incluindo todos os metais cromados de fixação.</t>
  </si>
  <si>
    <t>Pintura de tubo de descida de água, com duas demãos de tinta esmalte sintético.</t>
  </si>
  <si>
    <t>INSTALAÇÕES DE INCÊNDIO</t>
  </si>
  <si>
    <t>Tubo de PVC soldável  D 32, Ref. TIGRE ou similar.fornecimento e instalacao inclusive conexoes e suportes</t>
  </si>
  <si>
    <t>Tubo de PVC soldável  D 25, Ref. TIGRE ou similar.fornecimento e instalacao inclusive conexoes e suportes</t>
  </si>
  <si>
    <t>Tubo de cobre  soldável, D 28.  Ref. Hidrolar  ou similarfornecimento e instalacao inclusive conexoes e suportes</t>
  </si>
  <si>
    <t>Tubo de cobre  soldável,   D 22. Ref. Hidrolar  ou similar fornecimento e instalacao inclusive conexoes e suportes</t>
  </si>
  <si>
    <t>CAP PVC bolsa com anel de borracha DN100</t>
  </si>
  <si>
    <t>Tampa cega metalica DN 150x150</t>
  </si>
  <si>
    <t>Caixa sifonada, saída 75mm corpo em pvc com grelha e porta grelha cromada DN(150x185x75)mm</t>
  </si>
  <si>
    <t>Ligação para saída de vaso sanitário DN100</t>
  </si>
  <si>
    <t>Válvula cromada para lavatorio 2''x1''</t>
  </si>
  <si>
    <t>2 - SERVIÇOS PRELIMINARES TÉCNICOS</t>
  </si>
  <si>
    <t>MORADIAS ESTUDANTIS - CASAS 13 E 14 - OURO PRETO/MG</t>
  </si>
  <si>
    <t>MORADIAS ESTUDANTIS - PRÉDIOS 13 E 14 - OURO PRETO/MG</t>
  </si>
  <si>
    <t>3.9</t>
  </si>
  <si>
    <t>3.10</t>
  </si>
  <si>
    <t>5.1</t>
  </si>
  <si>
    <t>5.2</t>
  </si>
  <si>
    <t>5.3</t>
  </si>
  <si>
    <t>5.4</t>
  </si>
  <si>
    <t>6.1</t>
  </si>
  <si>
    <t>7.1</t>
  </si>
  <si>
    <t>8.1</t>
  </si>
  <si>
    <t>8.2</t>
  </si>
  <si>
    <t>8.3</t>
  </si>
  <si>
    <t>8.4</t>
  </si>
  <si>
    <t>8.5</t>
  </si>
  <si>
    <t>8.6</t>
  </si>
  <si>
    <t>8.7</t>
  </si>
  <si>
    <t>8.8</t>
  </si>
  <si>
    <t>8.10</t>
  </si>
  <si>
    <t>8.11</t>
  </si>
  <si>
    <t>9.1</t>
  </si>
  <si>
    <t>9.2</t>
  </si>
  <si>
    <t>9.3</t>
  </si>
  <si>
    <t>9.4</t>
  </si>
  <si>
    <t>9.5</t>
  </si>
  <si>
    <t>9.6</t>
  </si>
  <si>
    <t>10.1</t>
  </si>
  <si>
    <t>10.2</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</si>
  <si>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</si>
  <si>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</si>
  <si>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</si>
  <si>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</si>
  <si>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</si>
  <si>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</si>
  <si>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</si>
  <si>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</si>
  <si>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</si>
  <si>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</si>
  <si>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</si>
  <si>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</si>
  <si>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</si>
  <si>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</si>
  <si>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</si>
  <si>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</si>
  <si>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</si>
  <si>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</si>
  <si>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</si>
  <si>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</si>
  <si>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</si>
  <si>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</si>
  <si>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</si>
  <si>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</si>
  <si>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</si>
  <si>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</si>
  <si>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</si>
  <si>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</si>
  <si>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</si>
  <si>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15.1</t>
  </si>
  <si>
    <t>15.2</t>
  </si>
  <si>
    <t>15.3</t>
  </si>
  <si>
    <t>15.4</t>
  </si>
  <si>
    <t>15.5</t>
  </si>
  <si>
    <t>15.6</t>
  </si>
  <si>
    <t>Porta P1 box 0,60x1,60  em compensado naval 20mm, revestida com laminado melamínico, em ambos os lados, com fechadura de tarjeta livre/ocupado na cor cinza claro (ref. 390 mac da formiplac). , inclusive ferragens e dobradicas completa conforme projeto</t>
  </si>
  <si>
    <t xml:space="preserve">Porta P4 em perfil alumínio anodizado na cor natural 90x180 cm com dobradiças e fechadura tipo alavanca compatíveis com o perfil e venezianas ventiladas em alumínio anodizado na cor natural. </t>
  </si>
  <si>
    <t>Porta P2 0,80x2,10 prancheta abrir 1 folha para pintura inclusive aduela, alisar e dobradiça</t>
  </si>
  <si>
    <t>Porta P3 0,90x2,10 almofadada abrir 1 folha para pintura  inclusive aduela, alisar e dobradiça</t>
  </si>
  <si>
    <t>Vidro liso incolor. 6mm, assentado com massa</t>
  </si>
  <si>
    <t xml:space="preserve">Piso em laminado vinílico semi-flexível, com massa homogênea, composto por resina de PVC, plastificantes, cargas minerais e pigmentos, em placas de 30x30cm e espessura de 2 mm, na cor "silver" (ref. 912, coleção Chroma Concept da Paviflex), assentado sobre piso preparado para recebimento de adesivo acrílico para assentamento de piso vinílico, com rodapé em madeira Angelim com fundo preparador na cor cinza claro, h=7cm. </t>
  </si>
  <si>
    <t>Emboçamento de telha com argamassa traço 1:2:8.</t>
  </si>
  <si>
    <t>Fornecimento e instalação de cabo elétrico, com isolação em PVC para 750V, 70ºC, conforme NBR-Nm²43, nas seguintes seções: 2,5mm²</t>
  </si>
  <si>
    <t>Fornecimento e instalação de cabo elétrico, com isolação em PVC para 750V, 70ºC, conforme NBR-Nm²43, nas seguintes seções:6mm²</t>
  </si>
  <si>
    <t>Fornecimento e instalação de cabo elétrico, com isolação em PVC para 750V, 70ºC, conforme NBR-Nm²43, nas seguintes seções: 16mm²</t>
  </si>
  <si>
    <t>Fornecimento e instalação de cabo elétrico, com isolação em PVC para 0,6/1kV, 70ºC, conforme NBR-7288, nas seguintes seções: 25mm²</t>
  </si>
  <si>
    <t>Fornecimento e instalação de cabo elétrico, com isolação em PVC para 0,6/1kV, 70ºC, conforme NBR-7288, nas seguintes seções:50mm²</t>
  </si>
  <si>
    <t>Fornecimento e instalação de cabo elétrico, com isolação em PVC para 750V, 70ºC, conforme NBR-Nm²43, nas seguintes seções: 25mm²</t>
  </si>
  <si>
    <t>Fornecimento e instalação de cabo de cobre nu de 16mm² e conectores.</t>
  </si>
  <si>
    <t xml:space="preserve">cobertura telha colonial modelo America (12,5 peças / m²). </t>
  </si>
  <si>
    <t>cuba chapa inoxidavel 50x40x25 ref eternox ou equivalente</t>
  </si>
  <si>
    <t>espelho cristal esp 4mm com parafusos finesson ou equivalente</t>
  </si>
  <si>
    <r>
      <t>Fornecimento e instal</t>
    </r>
    <r>
      <rPr>
        <sz val="10"/>
        <rFont val="Arial"/>
        <family val="2"/>
      </rPr>
      <t>ação de eletroduto flexível corrugado, fabricado em PEAD, tipo Kanalex, nos seguintes diâmetros:Ф1.1/4"</t>
    </r>
  </si>
  <si>
    <t>2.2</t>
  </si>
  <si>
    <t>2.4</t>
  </si>
  <si>
    <t>rodapé pedra são tome  h=7cm</t>
  </si>
  <si>
    <t>rodapé de madeira angelim  h=7cm</t>
  </si>
  <si>
    <t>rodape granito cinza andorinha h= 7 cm</t>
  </si>
  <si>
    <t>laje pre-moldada p/piso e cobertura, sobrecarga 200kg/m2, vaos ate 3,50m/e=8cm, c/ lajotas e cap.c/conc fck=20mpa, 4cm, inter-eixo 38cm, c/escoramento (reapr.3x) e ferragem negativa</t>
  </si>
  <si>
    <t>Mobilização e desmobilização de pessoal e equipamentos.</t>
  </si>
  <si>
    <t>%</t>
  </si>
  <si>
    <t>unid</t>
  </si>
  <si>
    <t>Janela J1 em madeira “Angelim Pedra” com pintura na cor branco, sistema de abertura máximo ar, em vidro 6 mm mini boreal, dimensões 90x60cm, conforme projeto.</t>
  </si>
  <si>
    <t xml:space="preserve">Janela J2 em madeira “Angelim Pedra” com pintura na cor branco, sistema de abertura de correr tipo guilhotina, com vidro 6 mm incolor,dimensões 126x140cm, conforme projeto. </t>
  </si>
  <si>
    <t>Janela J4 em madeira “Angelim Pedra” com pintura na cor branco, sistema de abertura de correr, em vidro 6 mm incolor,dimensões 105x140cm, conforme projeto</t>
  </si>
  <si>
    <t xml:space="preserve">Porta P10 em perfil alumínio anodizado na cor natural 100x150 cm com dobradiças e fechadura tipo alavanca compatíveis com o perfil e venezianas ventiladas em alumínio anodizado na cor natural. </t>
  </si>
  <si>
    <t>Piso cerâmico PEI5, na cor cinza claro, 31 x 31, superfície acetinada, variação de tonalidade V1-uniforme (diferença entre peças de uma mesma produção são mínimas), (Ref. Cargo Plus Eliane ou equivalente), assentado sob argamassa aditivada ACII (Ref. Cimentcola, weber quartzolit ou equivalente), com massa de rejunte corrida (Ref. Juntaplus Gold Total + Adimax Gold Aditivo ou equivalente), na cor cinza claro e espaçamento de 3 mm.</t>
  </si>
  <si>
    <t>Piso ouro preto ou são tome 20x40 esp 3 cm  - argamassa aditivada</t>
  </si>
  <si>
    <t>Verniz acetinado para janelas</t>
  </si>
  <si>
    <t>Soleira em granito cinza andorinha espessura de  2 cm, assentado com argamassa específica.</t>
  </si>
  <si>
    <t>Chapa de gesso pvc removível módulo 65x125cm (aparente 60x120cm) suspensos por peris metálicos em "t" para forros</t>
  </si>
  <si>
    <t>chapisco de paredes com argamassa 1:3 cimento e areia, a colher</t>
  </si>
  <si>
    <t>emboço em paredes</t>
  </si>
  <si>
    <t>reboco com argamassa 1:7, cimento e areia</t>
  </si>
  <si>
    <t>reboco com argamassa 1:7, cimento e areia para tetos</t>
  </si>
  <si>
    <t>pintura de alvenaria interna tinta acrílica, cor branco gelo 002 (ref. coral ou equivalente)</t>
  </si>
  <si>
    <t>pintura de laje com tinta látex fosca, cor branco neve, referência coral ou equivalente</t>
  </si>
  <si>
    <t xml:space="preserve"> </t>
  </si>
  <si>
    <t>tapume de chapa de madeira 6 mm 2,20 x 1,22 m, h = 2,20 m, abertura e portão</t>
  </si>
  <si>
    <t>corrimao em tubo aço galvanizado pintado ø 2"  fornecimento e instalação , completo exclusive pintura</t>
  </si>
  <si>
    <t>guarda corpo em tubo aço galvanizado pintado ø 2" fornecimento e instalação , completo exclusive pintura</t>
  </si>
  <si>
    <t>Placa de sinalização, composta por Símbolo retângular ou quadrado com fundo verde e pictograma fotoluminescente Tipo  S9    Tamanho   316x158mm P/ iluminação com lâmpada de 2x8w</t>
  </si>
  <si>
    <t>ducha higenica ou equivalente</t>
  </si>
  <si>
    <t>torneira de mesa para lavatorio acionamento hidromecanico cromado ø 1 1/2 ref docol pressmatic 110 ou equivalente</t>
  </si>
  <si>
    <t>vaso sanitario convencional branco 01 ref 02303 linha saveiro celite ou equivalente com assento na cor branca, válvula de descarga cromada ø 1 1/2 ref docol benefit ou equivalente</t>
  </si>
  <si>
    <t>cabide simples cromado ref 0158206 linha single - docol ou equivalente</t>
  </si>
  <si>
    <t>Adaptador de PVC soldavel com registro para caixa d´água D50</t>
  </si>
  <si>
    <t>unid.</t>
  </si>
  <si>
    <t xml:space="preserve">Reservatório  de acumulação  de água quente,  carcaça simples com acessórios ( válvula,conexões e etc.). Capacidade 800litros. REF. ENALTER ou similar. Inclui 8 coletores solar  - placas nas dimensões (2 x1) m </t>
  </si>
  <si>
    <t>Prolongador para caixa sinfonada DN 150x100</t>
  </si>
  <si>
    <t>Tubo em pvc ponta/bolsa com anel de borracha DN 100  fornecimento e instalacao inclusive conexoes e suportes</t>
  </si>
  <si>
    <t>Tubo em pvc ponta/bolsa com anel de borracha DN 75  fornecimento e instalacao inclusive conexoes e suportes</t>
  </si>
  <si>
    <t>Tubo em pvc ponta/bolsa com anel de borracha DN 50  fornecimento e instalacao inclusive conexoes e suportes</t>
  </si>
  <si>
    <t xml:space="preserve">verga, contraverga ou cinta em concreto armado fck=20mpa, prep mecanico, forma canaleta (15X20X20), aço CA 60 - 5.0 </t>
  </si>
  <si>
    <t>8.9</t>
  </si>
  <si>
    <t>Tomada simples - 2P + T  com placa</t>
  </si>
  <si>
    <t>Tomada dupla - 2P + T  com placa</t>
  </si>
  <si>
    <t>Conjunto de 1 tomada + 1 interruptor com placa</t>
  </si>
  <si>
    <t>Fornecimento e instalação de arandela metálica, com grade de aço, pintada na cor branca, fornecida com 1 lâmpada fluorescente compacta de 20W, 127V e caixa de passagem fabricada em material termoplástico anti-chamas, dimensões 2"x4".</t>
  </si>
  <si>
    <t>Interruptor uma tecla simples com placa</t>
  </si>
  <si>
    <t>fornecimento e colocação de placa de obra em chapa
galvanizada (3,00 x 1,50 m) - em chapa galvanizada 0,26 afixadas
com rebites 540 e parafusos 3/8, em estrutura metálica viga u 2"</t>
  </si>
  <si>
    <t>revestimento com azulejo branco PEI4 20x20 cm (ref. forma slim branco ou equivalente), com rejunte na cor cinza claro, ref. juntaplus gold total + adimax gold aditivo  ou equivalente.</t>
  </si>
  <si>
    <t>Bancada cód. 2 em granito cinza andorinha, espessura 2 cm, quinas arredondadas nas faces aparentes, acabamento polido, apoiado em perfil de aço carbono (metalon) 40x20 mm, pintado com esmalte sintético sobre fundo corrosivo, na cor branca, com topo aparente tampado.</t>
  </si>
  <si>
    <t>Bancada cód. 3 em estrutura em angelim pedra e tampo em mdf, com revestimento laminado melamínico na cor polar l 190, acabamento texturizado (ref. formica ou equivalente), com proteção nos pés, quinas aparentes arredondadas, com perfis 3x6 cm, espessura mínima de 3 cm,  e aberturas para passagem de fios.</t>
  </si>
  <si>
    <t>Luminária autônoma com fonte própria de energia, recarregável com autonomia mínima  1 hora s/alim. Externa.</t>
  </si>
  <si>
    <t>Alçapão 60x60 metalico incluso ferragens</t>
  </si>
  <si>
    <t>Impermeabilizacao semi-flexivel com tinta asfaltica em superficies lisas de pequenas dimensoes, para cobertura</t>
  </si>
  <si>
    <t>pintura da alvenaria externa com tinta acrílica semi-brilho duas demaos</t>
  </si>
  <si>
    <t>3- SUPERESTRUTURA</t>
  </si>
  <si>
    <t>4- ALVENARIA</t>
  </si>
  <si>
    <t>5- ESQUADRIAS</t>
  </si>
  <si>
    <t>5.5</t>
  </si>
  <si>
    <t>5.6</t>
  </si>
  <si>
    <t>5.7</t>
  </si>
  <si>
    <t>5.8</t>
  </si>
  <si>
    <t>5.9</t>
  </si>
  <si>
    <t>5.10</t>
  </si>
  <si>
    <t>5.11</t>
  </si>
  <si>
    <t>5.12</t>
  </si>
  <si>
    <t>5.13</t>
  </si>
  <si>
    <t>6- VIDROS</t>
  </si>
  <si>
    <t>7- REVESTIMENTOS</t>
  </si>
  <si>
    <t>7.2</t>
  </si>
  <si>
    <t>7.3</t>
  </si>
  <si>
    <t>7.4</t>
  </si>
  <si>
    <t>7.5</t>
  </si>
  <si>
    <t>7.6</t>
  </si>
  <si>
    <t>7.7</t>
  </si>
  <si>
    <t>7.8</t>
  </si>
  <si>
    <t>7.9</t>
  </si>
  <si>
    <t>7.10</t>
  </si>
  <si>
    <t>7.11</t>
  </si>
  <si>
    <t>7.12</t>
  </si>
  <si>
    <t>7.13</t>
  </si>
  <si>
    <t>7.14</t>
  </si>
  <si>
    <t>7.15</t>
  </si>
  <si>
    <t>7.16</t>
  </si>
  <si>
    <t>7.17</t>
  </si>
  <si>
    <t>8- PINTURA</t>
  </si>
  <si>
    <t>9- COBERTURA</t>
  </si>
  <si>
    <t>10- IMPERMEABILIZAÇÃO</t>
  </si>
  <si>
    <t xml:space="preserve">11- SERVIÇOS COMPLEMENTARES </t>
  </si>
  <si>
    <t>12 - INSTALAÇÃO ELÉTRICA</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</si>
  <si>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</si>
  <si>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</si>
  <si>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</si>
  <si>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</si>
  <si>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</si>
  <si>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</si>
  <si>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</si>
  <si>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</si>
  <si>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</si>
  <si>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</si>
  <si>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</si>
  <si>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</si>
  <si>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</si>
  <si>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</si>
  <si>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</si>
  <si>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</si>
  <si>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</si>
  <si>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</si>
  <si>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</si>
  <si>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</si>
  <si>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</si>
  <si>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</si>
  <si>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</si>
  <si>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</si>
  <si>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</si>
  <si>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</si>
  <si>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</si>
  <si>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</si>
  <si>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</si>
  <si>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13 - INSTALAÇÃO HIDROSSANITÁRIA</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</si>
  <si>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</si>
  <si>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</si>
  <si>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</si>
  <si>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</si>
  <si>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</si>
  <si>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</si>
  <si>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</si>
  <si>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</si>
  <si>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</si>
  <si>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</si>
  <si>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</si>
  <si>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</si>
  <si>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</si>
  <si>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</si>
  <si>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</si>
  <si>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</si>
  <si>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</si>
  <si>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</si>
  <si>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</si>
  <si>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</si>
  <si>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</si>
  <si>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</si>
  <si>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Porta P7 prancheta, com marcos, alizares e estrutura em “Angelim Pedra” e compensado de “Angelim Pedra”, com sistema de abertura vai e vem (duas folhas)  Dimensões 75X160cm.</t>
  </si>
  <si>
    <t xml:space="preserve">Porta P3 A  em madeira almofadada, e estrutura em “Angelim Pedra. Dimensões 90X240cm. </t>
  </si>
  <si>
    <t xml:space="preserve">Porta P8 prancheta, com marcos, alizares e estrutura em “Angelim Pedra” e compensado de “Angelim Pedra”. Dimensões 70X210cm. </t>
  </si>
  <si>
    <r>
      <t>Porta P9 prancheta, com marcos, alizares e estrutura em “Angelim Pedra” e compensado de “Angelim Pedra”. Dimensões 80X120cm</t>
    </r>
    <r>
      <rPr>
        <sz val="10"/>
        <color indexed="9"/>
        <rFont val="Arial"/>
        <family val="2"/>
      </rPr>
      <t xml:space="preserve">. </t>
    </r>
  </si>
  <si>
    <t>Conjunto de ferragens para janelas</t>
  </si>
  <si>
    <t>Remoção de oxidação de vergalhões</t>
  </si>
  <si>
    <t>Aço CA 50  / 60 - apenas armação</t>
  </si>
  <si>
    <t xml:space="preserve">CRONOGRAMA FÍSICO FINANCEIRO </t>
  </si>
  <si>
    <t>UNIVERSIDADE FEDERAL DE OURO PRETO</t>
  </si>
  <si>
    <t>DESCRIÇÃO</t>
  </si>
  <si>
    <t>VALOR</t>
  </si>
  <si>
    <t>0-30 DIAS</t>
  </si>
  <si>
    <t>30-60 DIAS</t>
  </si>
  <si>
    <t>60-90 DIAS</t>
  </si>
  <si>
    <t>INSTALAÇÕES HIDROSSANITÁRIAS</t>
  </si>
  <si>
    <t>TELECOMUNICAÇÕES</t>
  </si>
  <si>
    <t>TOTAL</t>
  </si>
  <si>
    <t>TOTAL ACUMULADO</t>
  </si>
  <si>
    <t>GERENCIAMENTO</t>
  </si>
  <si>
    <t>SERVIÇOS PRELIMINARES</t>
  </si>
  <si>
    <t>INCÊNDIO</t>
  </si>
  <si>
    <t>PERÍODO DE EXECUÇÃO ( 90 DIAS)</t>
  </si>
  <si>
    <t>Amarração de telhas cerâmicas</t>
  </si>
  <si>
    <t>9.7</t>
  </si>
  <si>
    <t>Administração Local (Engenheiro Civil - 4 horas/dia, Técnico em Segurança do Trabalho - 2 horas/dia, Encarregado de Obra em regime integral de trabalho).</t>
  </si>
  <si>
    <t>14 - INSTALAÇÕES DE TELECOMUNICAÇÕES</t>
  </si>
  <si>
    <t>14.1</t>
  </si>
  <si>
    <t>14.2</t>
  </si>
  <si>
    <t>14.3</t>
  </si>
  <si>
    <t>14.4</t>
  </si>
  <si>
    <t>14.5</t>
  </si>
  <si>
    <t>14.6</t>
  </si>
  <si>
    <t>14.7</t>
  </si>
  <si>
    <t>14.8</t>
  </si>
  <si>
    <t>14.9</t>
  </si>
  <si>
    <t>15 - INSTALAÇÕES DE INCÊNDIO</t>
  </si>
  <si>
    <t>Revestimento em piso cerâmico PEI5 31x31cm, na cor cinza claro, assentado sob argamassa ACII (ref. Quartzolit), com bocel de 1,5cm para escadas</t>
  </si>
  <si>
    <t>Peitoril em granito cinza andorinha espessura de  2 cm, assentado mcom argamassa específica.</t>
  </si>
  <si>
    <t>11.1</t>
  </si>
  <si>
    <t>11.2</t>
  </si>
  <si>
    <t>11.3</t>
  </si>
  <si>
    <t>11.4</t>
  </si>
  <si>
    <t>11.5</t>
  </si>
  <si>
    <t>11.6</t>
  </si>
  <si>
    <t>Interruptor paralelo (1 módulo),  incluindo suporte e placa fornecimento e instalação</t>
  </si>
  <si>
    <t>Interruptor simples (3 módulos), incluindo suporte e placa fornecimento e instalação</t>
  </si>
  <si>
    <t>OBRA/SERVIÇO: MORADIAS ESTUDANTIS - PRÉDIOS 13 E 14</t>
  </si>
  <si>
    <t>LOCAL: CAMPUS MORRO DO CRUZEIRO - OURO PRETO - MG</t>
  </si>
  <si>
    <t>NOTAS:</t>
  </si>
  <si>
    <t>OS ITENS DA PLANILHA REFEREM-SE A SERVIÇOS CUJAS COMPOSIÇÕES DE CUSTO INCLUEM O FORNECIMENTO E EXECUÇÃO COMPLETA E TOTAL DOS MESMOS.</t>
  </si>
  <si>
    <t>É INDISPENSÁVEL ANÁLISE CRITERIOSA DOS CADERNOS DE ESPECIFICAÇÕES, ENCARGOS E DOS PROJETOS PARA QUE SE INCLUA NAS COMPOSIÇÕES DE PREÇOS DOS SERVIÇOS ESPECIFICADOS NA PLANILHA, TODOS OS ELEMENTOS NECESSÁRIOS PARA COMPLETA EXECUÇÃO DENTRO DAS NORMAS DE ENGENHARIA, DE SEGURANÇA E GARANTIAS DAS LEIS VIGENTES.</t>
  </si>
  <si>
    <t>TODOS OS SERVIÇOS SECUNDÁRIOS E ACESSÓRIOS, EQUIPAMENTOS, FERRAMENTAS, NÃO DISCRIMINADOS, CONSTANTES OU NÃO DOS ANEXOS E QUE SÃO NECESSÁRIOS PARA A EXECUÇÃO COMPLETA DOS SERVIÇOS, OBRAS E INSTALAÇÕES DEVERÃO ESTAR INCLUSOS NOS ITENS DA PLANILHA, DENTRO DE SUAS RESPECTIVAS COMPOSIÇÕES DE PREÇOS E NO VALOR APRESENTADO.</t>
  </si>
  <si>
    <t>TODAS AS COTAÇÕES E COMPOSIÇÕES DE PREÇOS SÃO DE RESPONSABILIDADE DA LICITANTE E INDEPENDENTES DA PLANILHA DE REFERÊNCIA DA UFOP.</t>
  </si>
  <si>
    <t>TODOS OS EQUIPAMENTOS DE SEGURANÇA NECESSÁRIOS PARA A EXECUÇÃO DOS SERVIÇOS TAIS COMO: TRAVA QUEDAS, CINTO DE SEGURANÇA TIPO PARAQUEDISTA, CABOS DE AÇO, CAPACETE COM JUGULAR, BOTA SEM BIQUEIRA, ÓCULOS DE SEGURANÇA, LUVAS, ETC, SÃO DE RESPONSABILIDADE DA LICITANTE.</t>
  </si>
  <si>
    <t>VALOR POR EXTENSO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</si>
</sst>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R$&quot;\ #,##0;[Red]\-&quot;R$&quot;\ #,##0"/>
    <numFmt numFmtId="44" formatCode="_-&quot;R$&quot;\ * #,##0.00_-;\-&quot;R$&quot;\ * #,##0.00_-;_-&quot;R$&quot;\ * &quot;-&quot;??_-;_-@_-"/>
    <numFmt numFmtId="164" formatCode="&quot;R$ &quot;#,##0.00_);\(&quot;R$ &quot;#,##0.00\)"/>
    <numFmt numFmtId="165" formatCode="_(&quot;R$ &quot;* #,##0.00_);_(&quot;R$ &quot;* \(#,##0.00\);_(&quot;R$ &quot;* &quot;-&quot;??_);_(@_)"/>
    <numFmt numFmtId="166" formatCode="_(* #,##0.00_);_(* \(#,##0.00\);_(* &quot;-&quot;??_);_(@_)"/>
    <numFmt numFmtId="167" formatCode="_(* #,##0.00_);_(* \(#,##0.00\);_(* \-??_);_(@_)"/>
    <numFmt numFmtId="168" formatCode="_(&quot;R$&quot;* #,##0.00_);_(&quot;R$&quot;* \(#,##0.00\);_(&quot;R$&quot;* \-??_);_(@_)"/>
    <numFmt numFmtId="169" formatCode="0.0%"/>
    <numFmt numFmtId="170" formatCode="[$€-2]\ #,##0.00_);[Red]\([$€-2]\ #,##0.00\)"/>
    <numFmt numFmtId="171" formatCode="&quot;R$ &quot;#,##0.00"/>
    <numFmt numFmtId="172" formatCode="#,##0.000"/>
    <numFmt numFmtId="173" formatCode="_([$R$ -416]* #,##0.00_);_([$R$ -416]* \(#,##0.00\);_([$R$ -416]* &quot;-&quot;??_);_(@_)"/>
    <numFmt numFmtId="174" formatCode="_(&quot;R$&quot;* #,##0.00_);_(&quot;R$&quot;* \(#,##0.00\);_(&quot;R$&quot;* &quot;-&quot;??_);_(@_)"/>
    <numFmt numFmtId="175" formatCode="&quot;R$&quot;\ #,##0.00"/>
    <numFmt numFmtId="176" formatCode="&quot;R$&quot;#,##0.00"/>
  </numFmts>
  <fonts count="43" x14ac:knownFonts="1">
    <font>
      <sz val="10"/>
      <name val="Arial"/>
      <family val="2"/>
    </font>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0"/>
      <name val="Courier New"/>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0"/>
      <name val="Arial"/>
      <family val="2"/>
    </font>
    <font>
      <sz val="8"/>
      <name val="Arial"/>
      <family val="2"/>
    </font>
    <font>
      <sz val="9"/>
      <name val="Arial"/>
      <family val="2"/>
    </font>
    <font>
      <b/>
      <sz val="9"/>
      <name val="Arial"/>
      <family val="2"/>
    </font>
    <font>
      <sz val="10"/>
      <name val="Arial"/>
      <family val="2"/>
    </font>
    <font>
      <sz val="8"/>
      <color indexed="10"/>
      <name val="Arial"/>
      <family val="2"/>
    </font>
    <font>
      <sz val="10"/>
      <color indexed="10"/>
      <name val="Arial"/>
      <family val="2"/>
    </font>
    <font>
      <b/>
      <sz val="11"/>
      <name val="Arial"/>
      <family val="2"/>
    </font>
    <font>
      <b/>
      <sz val="14"/>
      <name val="Arial"/>
      <family val="2"/>
    </font>
    <font>
      <b/>
      <sz val="12"/>
      <name val="Arial"/>
      <family val="2"/>
    </font>
    <font>
      <sz val="10"/>
      <color indexed="8"/>
      <name val="Arial"/>
      <family val="2"/>
    </font>
    <font>
      <b/>
      <sz val="18"/>
      <name val="Arial"/>
      <family val="2"/>
    </font>
    <font>
      <b/>
      <sz val="16"/>
      <name val="Arial"/>
      <family val="2"/>
    </font>
    <font>
      <sz val="11"/>
      <color indexed="8"/>
      <name val="Calibri"/>
      <family val="2"/>
    </font>
    <font>
      <sz val="11"/>
      <name val="Calibri"/>
      <family val="2"/>
    </font>
    <font>
      <b/>
      <sz val="11"/>
      <color indexed="22"/>
      <name val="Arial"/>
      <family val="2"/>
    </font>
    <font>
      <b/>
      <sz val="16"/>
      <color indexed="22"/>
      <name val="Arial"/>
      <family val="2"/>
    </font>
    <font>
      <sz val="10"/>
      <name val="Courier"/>
      <family val="3"/>
    </font>
    <font>
      <sz val="10"/>
      <color indexed="9"/>
      <name val="Arial"/>
      <family val="2"/>
    </font>
    <font>
      <sz val="6"/>
      <name val="Arial"/>
      <family val="2"/>
    </font>
    <font>
      <b/>
      <sz val="8"/>
      <name val="Arial"/>
      <family val="2"/>
    </font>
    <font>
      <sz val="11"/>
      <color theme="1"/>
      <name val="Calibri"/>
      <family val="2"/>
      <scheme val="minor"/>
    </font>
    <font>
      <sz val="12"/>
      <name val="Arial"/>
      <family val="2"/>
    </font>
  </fonts>
  <fills count="5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9"/>
        <bgColor indexed="26"/>
      </patternFill>
    </fill>
    <fill>
      <patternFill patternType="solid">
        <fgColor indexed="22"/>
        <bgColor indexed="64"/>
      </patternFill>
    </fill>
    <fill>
      <patternFill patternType="solid">
        <fgColor indexed="9"/>
        <bgColor indexed="64"/>
      </patternFill>
    </fill>
    <fill>
      <patternFill patternType="solid">
        <fgColor indexed="22"/>
        <bgColor indexed="26"/>
      </patternFill>
    </fill>
    <fill>
      <patternFill patternType="solid">
        <fgColor theme="0" tint="-0.249977111117893"/>
        <bgColor indexed="64"/>
      </patternFill>
    </fill>
    <fill>
      <patternFill patternType="solid">
        <fgColor theme="0"/>
        <bgColor indexed="27"/>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27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5"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33" borderId="0" applyNumberFormat="0" applyBorder="0" applyAlignment="0" applyProtection="0"/>
    <xf numFmtId="0" fontId="10" fillId="3"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34" borderId="1" applyNumberFormat="0" applyAlignment="0" applyProtection="0"/>
    <xf numFmtId="0" fontId="5" fillId="34" borderId="1" applyNumberFormat="0" applyAlignment="0" applyProtection="0"/>
    <xf numFmtId="0" fontId="5" fillId="13" borderId="1" applyNumberFormat="0" applyAlignment="0" applyProtection="0"/>
    <xf numFmtId="0" fontId="5" fillId="13" borderId="1" applyNumberFormat="0" applyAlignment="0" applyProtection="0"/>
    <xf numFmtId="0" fontId="5" fillId="13" borderId="1" applyNumberFormat="0" applyAlignment="0" applyProtection="0"/>
    <xf numFmtId="0" fontId="5" fillId="13" borderId="1" applyNumberFormat="0" applyAlignment="0" applyProtection="0"/>
    <xf numFmtId="0" fontId="6" fillId="35" borderId="2" applyNumberFormat="0" applyAlignment="0" applyProtection="0"/>
    <xf numFmtId="0" fontId="6" fillId="36" borderId="2" applyNumberFormat="0" applyAlignment="0" applyProtection="0"/>
    <xf numFmtId="0" fontId="6" fillId="36" borderId="2" applyNumberFormat="0" applyAlignment="0" applyProtection="0"/>
    <xf numFmtId="0" fontId="6" fillId="36" borderId="2" applyNumberFormat="0" applyAlignment="0" applyProtection="0"/>
    <xf numFmtId="0" fontId="6" fillId="36"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6" fillId="35" borderId="2" applyNumberFormat="0" applyAlignment="0" applyProtection="0"/>
    <xf numFmtId="166" fontId="24" fillId="0" borderId="0" applyFont="0" applyFill="0" applyBorder="0" applyAlignment="0" applyProtection="0"/>
    <xf numFmtId="0" fontId="3" fillId="3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1"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3"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8" fillId="7" borderId="1" applyNumberFormat="0" applyAlignment="0" applyProtection="0"/>
    <xf numFmtId="0" fontId="8" fillId="13" borderId="1" applyNumberFormat="0" applyAlignment="0" applyProtection="0"/>
    <xf numFmtId="0" fontId="8" fillId="13" borderId="1" applyNumberFormat="0" applyAlignment="0" applyProtection="0"/>
    <xf numFmtId="0" fontId="8" fillId="13" borderId="1" applyNumberFormat="0" applyAlignment="0" applyProtection="0"/>
    <xf numFmtId="0" fontId="8" fillId="13" borderId="1" applyNumberFormat="0" applyAlignment="0" applyProtection="0"/>
    <xf numFmtId="0" fontId="9" fillId="0" borderId="0"/>
    <xf numFmtId="0" fontId="14" fillId="0" borderId="0" applyNumberFormat="0" applyFill="0" applyBorder="0" applyAlignment="0" applyProtection="0"/>
    <xf numFmtId="0" fontId="4" fillId="4" borderId="0" applyNumberFormat="0" applyBorder="0" applyAlignment="0" applyProtection="0"/>
    <xf numFmtId="0" fontId="15"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8" fillId="7" borderId="1" applyNumberFormat="0" applyAlignment="0" applyProtection="0"/>
    <xf numFmtId="0" fontId="7" fillId="0" borderId="3" applyNumberFormat="0" applyFill="0" applyAlignment="0" applyProtection="0"/>
    <xf numFmtId="168" fontId="24" fillId="0" borderId="0" applyFill="0" applyBorder="0" applyAlignment="0" applyProtection="0"/>
    <xf numFmtId="0"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8" fontId="24" fillId="0" borderId="0" applyFill="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24" fillId="0" borderId="0"/>
    <xf numFmtId="0" fontId="24" fillId="0" borderId="0"/>
    <xf numFmtId="0" fontId="41" fillId="0" borderId="0"/>
    <xf numFmtId="0" fontId="24" fillId="0" borderId="0"/>
    <xf numFmtId="0" fontId="24" fillId="0" borderId="0"/>
    <xf numFmtId="0" fontId="41" fillId="0" borderId="0"/>
    <xf numFmtId="0" fontId="41" fillId="0" borderId="0"/>
    <xf numFmtId="0" fontId="41"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30" fillId="0" borderId="0"/>
    <xf numFmtId="0" fontId="24" fillId="0" borderId="0"/>
    <xf numFmtId="0" fontId="24" fillId="43" borderId="6" applyNumberForma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12" fillId="34" borderId="7"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2" fillId="34" borderId="7" applyNumberFormat="0" applyAlignment="0" applyProtection="0"/>
    <xf numFmtId="0" fontId="12" fillId="13" borderId="7" applyNumberFormat="0" applyAlignment="0" applyProtection="0"/>
    <xf numFmtId="0" fontId="12" fillId="13" borderId="7" applyNumberFormat="0" applyAlignment="0" applyProtection="0"/>
    <xf numFmtId="0" fontId="12" fillId="13" borderId="7" applyNumberFormat="0" applyAlignment="0" applyProtection="0"/>
    <xf numFmtId="0" fontId="12" fillId="13" borderId="7" applyNumberFormat="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ill="0" applyBorder="0" applyAlignment="0" applyProtection="0"/>
    <xf numFmtId="167" fontId="24" fillId="0" borderId="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6" fontId="24" fillId="0" borderId="0" applyFont="0" applyFill="0" applyBorder="0" applyAlignment="0" applyProtection="0"/>
    <xf numFmtId="167"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167" fontId="24" fillId="0" borderId="0" applyFill="0" applyBorder="0" applyAlignment="0" applyProtection="0"/>
    <xf numFmtId="0" fontId="24" fillId="0" borderId="0" applyFill="0" applyBorder="0" applyAlignment="0" applyProtection="0"/>
    <xf numFmtId="166" fontId="24"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8"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167" fontId="24" fillId="0" borderId="0" applyFill="0" applyBorder="0" applyAlignment="0" applyProtection="0"/>
    <xf numFmtId="167" fontId="24" fillId="0" borderId="0" applyFill="0" applyBorder="0" applyAlignment="0" applyProtection="0"/>
    <xf numFmtId="0" fontId="13"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168" fontId="24" fillId="0" borderId="0" applyFill="0" applyBorder="0" applyAlignment="0" applyProtection="0"/>
    <xf numFmtId="170" fontId="2"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4"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70" fontId="2" fillId="0" borderId="0" applyFill="0" applyBorder="0" applyAlignment="0" applyProtection="0"/>
    <xf numFmtId="165" fontId="24" fillId="0" borderId="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168"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3" borderId="6" applyNumberForma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4" borderId="6" applyNumberFormat="0" applyFon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0" fontId="24" fillId="43" borderId="6"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72" fontId="24" fillId="0" borderId="0" applyFont="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6"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6"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7" fontId="24" fillId="0" borderId="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173" fontId="24" fillId="0" borderId="0" applyFont="0" applyFill="0" applyBorder="0" applyAlignment="0" applyProtection="0"/>
  </cellStyleXfs>
  <cellXfs count="302">
    <xf numFmtId="0" fontId="0" fillId="0" borderId="0" xfId="0"/>
    <xf numFmtId="0" fontId="26" fillId="0" borderId="0" xfId="229" applyFont="1" applyBorder="1" applyAlignment="1">
      <alignment vertical="center"/>
    </xf>
    <xf numFmtId="0" fontId="24" fillId="0" borderId="0" xfId="229" applyFont="1" applyAlignment="1">
      <alignment vertical="center"/>
    </xf>
    <xf numFmtId="0" fontId="25" fillId="0" borderId="0" xfId="229" applyFont="1" applyBorder="1" applyAlignment="1">
      <alignment vertical="center"/>
    </xf>
    <xf numFmtId="0" fontId="24" fillId="0" borderId="0" xfId="333"/>
    <xf numFmtId="4" fontId="20" fillId="0" borderId="0" xfId="333" applyNumberFormat="1" applyFont="1" applyFill="1" applyBorder="1" applyAlignment="1">
      <alignment vertical="center" wrapText="1"/>
    </xf>
    <xf numFmtId="0" fontId="24" fillId="0" borderId="0" xfId="333" applyFill="1" applyBorder="1"/>
    <xf numFmtId="4" fontId="24" fillId="0" borderId="0" xfId="333" applyNumberFormat="1"/>
    <xf numFmtId="0" fontId="0" fillId="0" borderId="0" xfId="0" applyAlignment="1">
      <alignment horizontal="center"/>
    </xf>
    <xf numFmtId="0" fontId="20" fillId="0" borderId="0" xfId="0" applyFont="1" applyAlignment="1" applyProtection="1">
      <alignment horizontal="center" vertical="center" wrapText="1"/>
    </xf>
    <xf numFmtId="0" fontId="0" fillId="0" borderId="0" xfId="0" applyFont="1" applyAlignment="1">
      <alignment vertical="justify"/>
    </xf>
    <xf numFmtId="0" fontId="0" fillId="0" borderId="0" xfId="0" applyAlignment="1">
      <alignment horizontal="right"/>
    </xf>
    <xf numFmtId="0" fontId="0" fillId="0" borderId="0" xfId="0" applyFill="1"/>
    <xf numFmtId="4" fontId="20" fillId="0" borderId="0" xfId="333" applyNumberFormat="1" applyFont="1" applyFill="1" applyBorder="1" applyAlignment="1">
      <alignment horizontal="right" vertical="center" wrapText="1"/>
    </xf>
    <xf numFmtId="0" fontId="24" fillId="0" borderId="0" xfId="0" applyFont="1" applyAlignment="1">
      <alignment wrapText="1"/>
    </xf>
    <xf numFmtId="173" fontId="24" fillId="0" borderId="0" xfId="0" applyNumberFormat="1" applyFont="1" applyAlignment="1">
      <alignment wrapText="1"/>
    </xf>
    <xf numFmtId="0" fontId="22" fillId="0" borderId="0" xfId="229" applyFont="1" applyAlignment="1" applyProtection="1">
      <alignment vertical="center"/>
      <protection locked="0"/>
    </xf>
    <xf numFmtId="0" fontId="24" fillId="0" borderId="0" xfId="229" applyFont="1" applyAlignment="1" applyProtection="1">
      <alignment vertical="center"/>
      <protection locked="0"/>
    </xf>
    <xf numFmtId="0" fontId="34" fillId="0" borderId="0" xfId="295" applyFont="1"/>
    <xf numFmtId="0" fontId="24" fillId="45" borderId="10" xfId="229" applyFont="1" applyFill="1" applyBorder="1" applyAlignment="1">
      <alignment horizontal="justify" vertical="center" wrapText="1"/>
    </xf>
    <xf numFmtId="167" fontId="24" fillId="45" borderId="10" xfId="387" applyNumberFormat="1" applyFont="1" applyFill="1" applyBorder="1" applyAlignment="1" applyProtection="1">
      <alignment horizontal="center" vertical="center"/>
    </xf>
    <xf numFmtId="0" fontId="24" fillId="0" borderId="0" xfId="296" applyFont="1" applyAlignment="1">
      <alignment vertical="center" wrapText="1"/>
    </xf>
    <xf numFmtId="0" fontId="24" fillId="0" borderId="0" xfId="229" applyFont="1" applyFill="1" applyAlignment="1">
      <alignment vertical="center"/>
    </xf>
    <xf numFmtId="0" fontId="24" fillId="0" borderId="10" xfId="229" applyFont="1" applyFill="1" applyBorder="1" applyAlignment="1">
      <alignment horizontal="justify" vertical="center" wrapText="1"/>
    </xf>
    <xf numFmtId="0" fontId="24" fillId="0" borderId="0" xfId="292" applyFont="1" applyAlignment="1">
      <alignment vertical="center"/>
    </xf>
    <xf numFmtId="171" fontId="24" fillId="0" borderId="10" xfId="332" applyNumberFormat="1" applyFont="1" applyFill="1" applyBorder="1" applyAlignment="1">
      <alignment horizontal="right" vertical="center" wrapText="1"/>
    </xf>
    <xf numFmtId="0" fontId="24" fillId="0" borderId="0" xfId="302" applyFont="1" applyAlignment="1" applyProtection="1">
      <alignment horizontal="center" vertical="center" wrapText="1"/>
    </xf>
    <xf numFmtId="0" fontId="34" fillId="0" borderId="0" xfId="302" applyFont="1"/>
    <xf numFmtId="171" fontId="34" fillId="0" borderId="0" xfId="302" applyNumberFormat="1" applyFont="1"/>
    <xf numFmtId="0" fontId="20" fillId="46" borderId="11" xfId="0" applyFont="1" applyFill="1" applyBorder="1" applyAlignment="1" applyProtection="1">
      <alignment horizontal="center" vertical="center" wrapText="1"/>
    </xf>
    <xf numFmtId="0" fontId="20" fillId="46" borderId="12" xfId="0" applyFont="1" applyFill="1" applyBorder="1" applyAlignment="1" applyProtection="1">
      <alignment horizontal="center" vertical="center" wrapText="1"/>
    </xf>
    <xf numFmtId="0" fontId="20" fillId="46" borderId="13" xfId="0" applyFont="1" applyFill="1" applyBorder="1" applyAlignment="1" applyProtection="1">
      <alignment horizontal="center" vertical="center" wrapText="1"/>
    </xf>
    <xf numFmtId="4" fontId="20" fillId="46" borderId="12" xfId="0" applyNumberFormat="1" applyFont="1" applyFill="1" applyBorder="1" applyAlignment="1" applyProtection="1">
      <alignment horizontal="center" vertical="center" wrapText="1"/>
    </xf>
    <xf numFmtId="173" fontId="20" fillId="46" borderId="13" xfId="0" applyNumberFormat="1" applyFont="1" applyFill="1" applyBorder="1" applyAlignment="1" applyProtection="1">
      <alignment horizontal="center" vertical="center" wrapText="1"/>
    </xf>
    <xf numFmtId="173" fontId="20" fillId="46" borderId="12" xfId="0" applyNumberFormat="1" applyFont="1" applyFill="1" applyBorder="1" applyAlignment="1" applyProtection="1">
      <alignment horizontal="center" vertical="center" wrapText="1"/>
    </xf>
    <xf numFmtId="4" fontId="29" fillId="0" borderId="10" xfId="292" applyNumberFormat="1" applyFont="1" applyFill="1" applyBorder="1" applyAlignment="1">
      <alignment vertical="center" wrapText="1"/>
    </xf>
    <xf numFmtId="0" fontId="29" fillId="0" borderId="14" xfId="292" applyFont="1" applyFill="1" applyBorder="1" applyAlignment="1">
      <alignment horizontal="center" vertical="center" wrapText="1"/>
    </xf>
    <xf numFmtId="4" fontId="29" fillId="0" borderId="15" xfId="292" applyNumberFormat="1" applyFont="1" applyFill="1" applyBorder="1" applyAlignment="1">
      <alignment vertical="center" wrapText="1"/>
    </xf>
    <xf numFmtId="0" fontId="34" fillId="0" borderId="0" xfId="303" applyFont="1"/>
    <xf numFmtId="0" fontId="24" fillId="0" borderId="0" xfId="229" applyBorder="1" applyAlignment="1">
      <alignment vertical="center"/>
    </xf>
    <xf numFmtId="0" fontId="20" fillId="46" borderId="11" xfId="302" applyFont="1" applyFill="1" applyBorder="1" applyAlignment="1" applyProtection="1">
      <alignment horizontal="center" vertical="center" wrapText="1"/>
    </xf>
    <xf numFmtId="0" fontId="20" fillId="46" borderId="12" xfId="302" applyFont="1" applyFill="1" applyBorder="1" applyAlignment="1" applyProtection="1">
      <alignment horizontal="center" vertical="center" wrapText="1"/>
    </xf>
    <xf numFmtId="0" fontId="20" fillId="46" borderId="13" xfId="302" applyFont="1" applyFill="1" applyBorder="1" applyAlignment="1" applyProtection="1">
      <alignment horizontal="center" vertical="center" wrapText="1"/>
    </xf>
    <xf numFmtId="4" fontId="20" fillId="46" borderId="12" xfId="302" applyNumberFormat="1" applyFont="1" applyFill="1" applyBorder="1" applyAlignment="1">
      <alignment horizontal="center" vertical="center"/>
    </xf>
    <xf numFmtId="171" fontId="20" fillId="46" borderId="13" xfId="302" applyNumberFormat="1" applyFont="1" applyFill="1" applyBorder="1" applyAlignment="1" applyProtection="1">
      <alignment horizontal="center" vertical="center" wrapText="1"/>
    </xf>
    <xf numFmtId="171" fontId="20" fillId="46" borderId="12" xfId="302" applyNumberFormat="1" applyFont="1" applyFill="1" applyBorder="1" applyAlignment="1" applyProtection="1">
      <alignment horizontal="center" vertical="center" wrapText="1"/>
    </xf>
    <xf numFmtId="167" fontId="20" fillId="46" borderId="12" xfId="454" applyFont="1" applyFill="1" applyBorder="1" applyAlignment="1" applyProtection="1">
      <alignment horizontal="center" vertical="center" wrapText="1"/>
    </xf>
    <xf numFmtId="168" fontId="20" fillId="46" borderId="13" xfId="188" applyFont="1" applyFill="1" applyBorder="1" applyAlignment="1" applyProtection="1">
      <alignment horizontal="center" vertical="center" wrapText="1"/>
    </xf>
    <xf numFmtId="165" fontId="20" fillId="46" borderId="12" xfId="188" applyNumberFormat="1" applyFont="1" applyFill="1" applyBorder="1" applyAlignment="1" applyProtection="1">
      <alignment horizontal="center" vertical="center" wrapText="1"/>
    </xf>
    <xf numFmtId="0" fontId="26" fillId="0" borderId="0" xfId="229" applyFont="1" applyAlignment="1">
      <alignment vertical="center"/>
    </xf>
    <xf numFmtId="0" fontId="26" fillId="0" borderId="0" xfId="0" applyFont="1" applyAlignment="1" applyProtection="1">
      <alignment vertical="center" wrapText="1"/>
    </xf>
    <xf numFmtId="0" fontId="25" fillId="0" borderId="0" xfId="229" applyFont="1" applyAlignment="1">
      <alignment vertical="center"/>
    </xf>
    <xf numFmtId="0" fontId="24" fillId="0" borderId="0" xfId="229" applyAlignment="1">
      <alignment vertical="center"/>
    </xf>
    <xf numFmtId="0" fontId="24" fillId="45" borderId="15" xfId="229" applyFont="1" applyFill="1" applyBorder="1" applyAlignment="1">
      <alignment horizontal="justify" vertical="center" wrapText="1"/>
    </xf>
    <xf numFmtId="167" fontId="24" fillId="45" borderId="15" xfId="387" applyNumberFormat="1" applyFont="1" applyFill="1" applyBorder="1" applyAlignment="1" applyProtection="1">
      <alignment horizontal="center" vertical="center"/>
    </xf>
    <xf numFmtId="0" fontId="24" fillId="45" borderId="16" xfId="229" applyFont="1" applyFill="1" applyBorder="1" applyAlignment="1">
      <alignment horizontal="justify" vertical="center" wrapText="1"/>
    </xf>
    <xf numFmtId="167" fontId="24" fillId="45" borderId="16" xfId="387" applyNumberFormat="1" applyFont="1" applyFill="1" applyBorder="1" applyAlignment="1" applyProtection="1">
      <alignment horizontal="center" vertical="center"/>
    </xf>
    <xf numFmtId="171" fontId="24" fillId="0" borderId="16" xfId="332" applyNumberFormat="1" applyFont="1" applyFill="1" applyBorder="1" applyAlignment="1">
      <alignment horizontal="right" vertical="center" wrapText="1"/>
    </xf>
    <xf numFmtId="0" fontId="24" fillId="0" borderId="16" xfId="229" applyFont="1" applyFill="1" applyBorder="1" applyAlignment="1">
      <alignment horizontal="justify" vertical="center" wrapText="1"/>
    </xf>
    <xf numFmtId="0" fontId="0" fillId="45" borderId="10" xfId="229" applyFont="1" applyFill="1" applyBorder="1" applyAlignment="1">
      <alignment horizontal="justify" vertical="center" wrapText="1"/>
    </xf>
    <xf numFmtId="0" fontId="0" fillId="45" borderId="15" xfId="229" applyFont="1" applyFill="1" applyBorder="1" applyAlignment="1">
      <alignment horizontal="justify" vertical="center" wrapText="1"/>
    </xf>
    <xf numFmtId="167" fontId="0" fillId="45" borderId="10" xfId="387" applyNumberFormat="1" applyFont="1" applyFill="1" applyBorder="1" applyAlignment="1" applyProtection="1">
      <alignment horizontal="center" vertical="center"/>
    </xf>
    <xf numFmtId="0" fontId="0" fillId="45" borderId="17" xfId="229" applyFont="1" applyFill="1" applyBorder="1" applyAlignment="1">
      <alignment horizontal="justify" vertical="center" wrapText="1"/>
    </xf>
    <xf numFmtId="167" fontId="24" fillId="45" borderId="17" xfId="387" applyNumberFormat="1" applyFont="1" applyFill="1" applyBorder="1" applyAlignment="1" applyProtection="1">
      <alignment horizontal="center" vertical="center"/>
    </xf>
    <xf numFmtId="167" fontId="0" fillId="45" borderId="15" xfId="387" applyNumberFormat="1" applyFont="1" applyFill="1" applyBorder="1" applyAlignment="1" applyProtection="1">
      <alignment horizontal="center" vertical="center"/>
    </xf>
    <xf numFmtId="0" fontId="0" fillId="47" borderId="16" xfId="302" applyFont="1" applyFill="1" applyBorder="1" applyAlignment="1">
      <alignment horizontal="justify" vertical="center" wrapText="1"/>
    </xf>
    <xf numFmtId="0" fontId="0" fillId="47" borderId="10" xfId="302" applyFont="1" applyFill="1" applyBorder="1" applyAlignment="1">
      <alignment horizontal="justify" vertical="center" wrapText="1"/>
    </xf>
    <xf numFmtId="167" fontId="24" fillId="0" borderId="17" xfId="387" applyNumberFormat="1" applyFont="1" applyFill="1" applyBorder="1" applyAlignment="1" applyProtection="1">
      <alignment horizontal="center" vertical="center"/>
    </xf>
    <xf numFmtId="0" fontId="0" fillId="45" borderId="16" xfId="229" applyFont="1" applyFill="1" applyBorder="1" applyAlignment="1">
      <alignment horizontal="justify" vertical="center" wrapText="1"/>
    </xf>
    <xf numFmtId="167" fontId="24" fillId="45" borderId="19" xfId="387" applyNumberFormat="1" applyFont="1" applyFill="1" applyBorder="1" applyAlignment="1" applyProtection="1">
      <alignment horizontal="center" vertical="center"/>
    </xf>
    <xf numFmtId="0" fontId="24" fillId="45" borderId="20" xfId="229" applyFont="1" applyFill="1" applyBorder="1" applyAlignment="1">
      <alignment horizontal="justify" vertical="center" wrapText="1"/>
    </xf>
    <xf numFmtId="167" fontId="24" fillId="45" borderId="20" xfId="387" applyNumberFormat="1" applyFont="1" applyFill="1" applyBorder="1" applyAlignment="1" applyProtection="1">
      <alignment horizontal="center" vertical="center"/>
    </xf>
    <xf numFmtId="0" fontId="24" fillId="0" borderId="21" xfId="296" applyFont="1" applyFill="1" applyBorder="1" applyAlignment="1">
      <alignment horizontal="center" vertical="center" wrapText="1"/>
    </xf>
    <xf numFmtId="0" fontId="0" fillId="0" borderId="10" xfId="0" applyFont="1" applyFill="1" applyBorder="1" applyAlignment="1">
      <alignment horizontal="justify" vertical="center" wrapText="1"/>
    </xf>
    <xf numFmtId="0" fontId="0" fillId="45" borderId="19" xfId="229" applyFont="1" applyFill="1" applyBorder="1" applyAlignment="1">
      <alignment horizontal="justify" vertical="center" wrapText="1"/>
    </xf>
    <xf numFmtId="0" fontId="0" fillId="0" borderId="14" xfId="296" applyFont="1" applyFill="1" applyBorder="1" applyAlignment="1">
      <alignment horizontal="center" vertical="center" wrapText="1"/>
    </xf>
    <xf numFmtId="0" fontId="0" fillId="0" borderId="21" xfId="296" applyFont="1" applyFill="1" applyBorder="1" applyAlignment="1">
      <alignment horizontal="center" vertical="center" wrapText="1"/>
    </xf>
    <xf numFmtId="0" fontId="0" fillId="0" borderId="22" xfId="296" applyFont="1" applyFill="1" applyBorder="1" applyAlignment="1">
      <alignment horizontal="center" vertical="center" wrapText="1"/>
    </xf>
    <xf numFmtId="0" fontId="0" fillId="0" borderId="23" xfId="296" applyFont="1" applyFill="1" applyBorder="1" applyAlignment="1">
      <alignment horizontal="center" vertical="center" wrapText="1"/>
    </xf>
    <xf numFmtId="0" fontId="0" fillId="0" borderId="26" xfId="296" applyFont="1" applyFill="1" applyBorder="1" applyAlignment="1">
      <alignment horizontal="center" vertical="center" wrapText="1"/>
    </xf>
    <xf numFmtId="0" fontId="39" fillId="0" borderId="27" xfId="0" applyFont="1" applyFill="1" applyBorder="1" applyAlignment="1">
      <alignment vertical="center"/>
    </xf>
    <xf numFmtId="0" fontId="39" fillId="0" borderId="28" xfId="0" applyFont="1" applyFill="1" applyBorder="1" applyAlignment="1">
      <alignment vertical="center"/>
    </xf>
    <xf numFmtId="174" fontId="39" fillId="0" borderId="28" xfId="0" applyNumberFormat="1" applyFont="1" applyFill="1" applyBorder="1" applyAlignment="1">
      <alignment vertical="center"/>
    </xf>
    <xf numFmtId="10" fontId="39" fillId="0" borderId="28" xfId="0" applyNumberFormat="1" applyFont="1" applyFill="1" applyBorder="1" applyAlignment="1">
      <alignment horizontal="center" vertical="center"/>
    </xf>
    <xf numFmtId="0" fontId="39" fillId="0" borderId="24" xfId="0" applyFont="1" applyFill="1" applyBorder="1" applyAlignment="1">
      <alignment vertical="center"/>
    </xf>
    <xf numFmtId="0" fontId="39" fillId="0" borderId="29" xfId="0" applyFont="1" applyFill="1" applyBorder="1" applyAlignment="1">
      <alignment vertical="center"/>
    </xf>
    <xf numFmtId="0" fontId="39" fillId="0" borderId="0" xfId="0" applyFont="1" applyFill="1" applyBorder="1" applyAlignment="1">
      <alignment vertical="center"/>
    </xf>
    <xf numFmtId="174" fontId="39" fillId="0" borderId="0" xfId="0" applyNumberFormat="1" applyFont="1" applyFill="1" applyBorder="1" applyAlignment="1">
      <alignment vertical="center"/>
    </xf>
    <xf numFmtId="10" fontId="39" fillId="0" borderId="0" xfId="0" applyNumberFormat="1" applyFont="1" applyFill="1" applyBorder="1" applyAlignment="1">
      <alignment horizontal="center" vertical="center"/>
    </xf>
    <xf numFmtId="0" fontId="39" fillId="0" borderId="30" xfId="0" applyFont="1" applyFill="1" applyBorder="1" applyAlignment="1">
      <alignment vertical="center"/>
    </xf>
    <xf numFmtId="10" fontId="40" fillId="0" borderId="0" xfId="0" applyNumberFormat="1" applyFont="1" applyFill="1" applyBorder="1" applyAlignment="1">
      <alignment vertical="center" wrapText="1"/>
    </xf>
    <xf numFmtId="0" fontId="21" fillId="0" borderId="29" xfId="0" applyFont="1" applyFill="1" applyBorder="1" applyAlignment="1" applyProtection="1">
      <alignment vertical="center"/>
    </xf>
    <xf numFmtId="0" fontId="0" fillId="0" borderId="31" xfId="0" applyBorder="1"/>
    <xf numFmtId="0" fontId="0" fillId="0" borderId="32" xfId="0" applyBorder="1"/>
    <xf numFmtId="0" fontId="0" fillId="0" borderId="25" xfId="0" applyBorder="1"/>
    <xf numFmtId="0" fontId="0" fillId="0" borderId="33" xfId="296" applyFont="1" applyFill="1" applyBorder="1" applyAlignment="1">
      <alignment horizontal="center" vertical="center" wrapText="1"/>
    </xf>
    <xf numFmtId="2" fontId="24" fillId="0" borderId="16" xfId="116" applyNumberFormat="1" applyFont="1" applyFill="1" applyBorder="1" applyAlignment="1">
      <alignment horizontal="center" vertical="center"/>
    </xf>
    <xf numFmtId="2" fontId="24" fillId="0" borderId="10" xfId="116" applyNumberFormat="1" applyFont="1" applyFill="1" applyBorder="1" applyAlignment="1">
      <alignment horizontal="center" vertical="center"/>
    </xf>
    <xf numFmtId="2" fontId="24" fillId="0" borderId="15" xfId="116" applyNumberFormat="1" applyFont="1" applyFill="1" applyBorder="1" applyAlignment="1">
      <alignment horizontal="center" vertical="center"/>
    </xf>
    <xf numFmtId="168" fontId="24" fillId="0" borderId="16" xfId="188" applyFill="1" applyBorder="1" applyAlignment="1">
      <alignment horizontal="right" vertical="center" wrapText="1"/>
    </xf>
    <xf numFmtId="168" fontId="24" fillId="0" borderId="10" xfId="188" applyFill="1" applyBorder="1" applyAlignment="1">
      <alignment horizontal="right" vertical="center" wrapText="1"/>
    </xf>
    <xf numFmtId="168" fontId="24" fillId="0" borderId="15" xfId="188" applyFill="1" applyBorder="1" applyAlignment="1">
      <alignment horizontal="right" vertical="center" wrapText="1"/>
    </xf>
    <xf numFmtId="168" fontId="24" fillId="0" borderId="16" xfId="188" applyFill="1" applyBorder="1" applyAlignment="1">
      <alignment horizontal="center" vertical="center" wrapText="1"/>
    </xf>
    <xf numFmtId="168" fontId="24" fillId="0" borderId="10" xfId="188" applyFill="1" applyBorder="1" applyAlignment="1">
      <alignment horizontal="center" vertical="center" wrapText="1"/>
    </xf>
    <xf numFmtId="168" fontId="24" fillId="0" borderId="15" xfId="188" applyFill="1" applyBorder="1" applyAlignment="1">
      <alignment horizontal="center" vertical="center" wrapText="1"/>
    </xf>
    <xf numFmtId="168" fontId="29" fillId="0" borderId="34" xfId="188" applyFont="1" applyFill="1" applyBorder="1" applyAlignment="1">
      <alignment horizontal="right" vertical="center"/>
    </xf>
    <xf numFmtId="168" fontId="29" fillId="0" borderId="35" xfId="188" applyFont="1" applyFill="1" applyBorder="1" applyAlignment="1">
      <alignment horizontal="right" vertical="center"/>
    </xf>
    <xf numFmtId="0" fontId="29" fillId="0" borderId="23" xfId="292" applyFont="1" applyFill="1" applyBorder="1" applyAlignment="1">
      <alignment horizontal="center" vertical="center" wrapText="1"/>
    </xf>
    <xf numFmtId="4" fontId="29" fillId="0" borderId="19" xfId="292" applyNumberFormat="1" applyFont="1" applyFill="1" applyBorder="1" applyAlignment="1">
      <alignment vertical="center" wrapText="1"/>
    </xf>
    <xf numFmtId="168" fontId="29" fillId="0" borderId="36" xfId="188" applyFont="1" applyFill="1" applyBorder="1" applyAlignment="1">
      <alignment horizontal="right" vertical="center"/>
    </xf>
    <xf numFmtId="168" fontId="28" fillId="34" borderId="12" xfId="188" applyFont="1" applyFill="1" applyBorder="1" applyAlignment="1">
      <alignment horizontal="center" vertical="center" wrapText="1"/>
    </xf>
    <xf numFmtId="168" fontId="24" fillId="0" borderId="17" xfId="188" applyFill="1" applyBorder="1" applyAlignment="1">
      <alignment horizontal="right" vertical="center" wrapText="1"/>
    </xf>
    <xf numFmtId="168" fontId="24" fillId="0" borderId="37" xfId="188" applyFill="1" applyBorder="1" applyAlignment="1">
      <alignment vertical="center"/>
    </xf>
    <xf numFmtId="2" fontId="24" fillId="0" borderId="17" xfId="387" applyNumberFormat="1" applyFont="1" applyFill="1" applyBorder="1" applyAlignment="1" applyProtection="1">
      <alignment horizontal="center" vertical="center"/>
    </xf>
    <xf numFmtId="2" fontId="24" fillId="45" borderId="16" xfId="387" applyNumberFormat="1" applyFont="1" applyFill="1" applyBorder="1" applyAlignment="1" applyProtection="1">
      <alignment horizontal="center" vertical="center"/>
    </xf>
    <xf numFmtId="0" fontId="24" fillId="0" borderId="22" xfId="302" applyFont="1" applyFill="1" applyBorder="1" applyAlignment="1">
      <alignment horizontal="center" vertical="center" wrapText="1"/>
    </xf>
    <xf numFmtId="164" fontId="24" fillId="0" borderId="38" xfId="188" applyNumberFormat="1" applyBorder="1" applyAlignment="1">
      <alignment vertical="center"/>
    </xf>
    <xf numFmtId="164" fontId="24" fillId="0" borderId="34" xfId="188" applyNumberFormat="1" applyBorder="1" applyAlignment="1">
      <alignment vertical="center"/>
    </xf>
    <xf numFmtId="168" fontId="24" fillId="0" borderId="34" xfId="188" applyBorder="1" applyAlignment="1">
      <alignment vertical="center"/>
    </xf>
    <xf numFmtId="0" fontId="0" fillId="0" borderId="39" xfId="296" applyFont="1" applyFill="1" applyBorder="1" applyAlignment="1">
      <alignment horizontal="center" vertical="center" wrapText="1"/>
    </xf>
    <xf numFmtId="168" fontId="24" fillId="0" borderId="38" xfId="188" applyBorder="1" applyAlignment="1">
      <alignment vertical="center"/>
    </xf>
    <xf numFmtId="168" fontId="24" fillId="0" borderId="35" xfId="188" applyBorder="1" applyAlignment="1">
      <alignment vertical="center"/>
    </xf>
    <xf numFmtId="168" fontId="24" fillId="0" borderId="34" xfId="188" applyFill="1" applyBorder="1" applyAlignment="1">
      <alignment horizontal="right" vertical="center" wrapText="1"/>
    </xf>
    <xf numFmtId="2" fontId="24" fillId="0" borderId="17" xfId="455" applyNumberFormat="1" applyFill="1" applyBorder="1" applyAlignment="1">
      <alignment horizontal="center" vertical="center"/>
    </xf>
    <xf numFmtId="0" fontId="24" fillId="0" borderId="0" xfId="0" applyFont="1" applyBorder="1" applyAlignment="1">
      <alignment vertical="center"/>
    </xf>
    <xf numFmtId="2" fontId="24" fillId="50" borderId="10" xfId="116" applyNumberFormat="1" applyFont="1" applyFill="1" applyBorder="1" applyAlignment="1">
      <alignment horizontal="center" vertical="center"/>
    </xf>
    <xf numFmtId="2" fontId="24" fillId="0" borderId="10" xfId="181" applyNumberFormat="1" applyFont="1" applyFill="1" applyBorder="1" applyAlignment="1">
      <alignment horizontal="center" vertical="center"/>
    </xf>
    <xf numFmtId="0" fontId="0" fillId="0" borderId="0" xfId="0" applyFont="1" applyBorder="1" applyAlignment="1">
      <alignment vertical="center"/>
    </xf>
    <xf numFmtId="168" fontId="24" fillId="0" borderId="19" xfId="188" applyFill="1" applyBorder="1" applyAlignment="1">
      <alignment horizontal="right" vertical="center" wrapText="1"/>
    </xf>
    <xf numFmtId="168" fontId="24" fillId="0" borderId="36" xfId="188" applyBorder="1" applyAlignment="1">
      <alignment vertical="center"/>
    </xf>
    <xf numFmtId="168" fontId="24" fillId="0" borderId="20" xfId="188" applyFill="1" applyBorder="1" applyAlignment="1">
      <alignment horizontal="right" vertical="center" wrapText="1"/>
    </xf>
    <xf numFmtId="168" fontId="24" fillId="0" borderId="40" xfId="188" applyBorder="1" applyAlignment="1">
      <alignment vertical="center"/>
    </xf>
    <xf numFmtId="2" fontId="24" fillId="0" borderId="19" xfId="385" applyNumberFormat="1" applyFont="1" applyFill="1" applyBorder="1" applyAlignment="1">
      <alignment horizontal="center" vertical="center"/>
    </xf>
    <xf numFmtId="2" fontId="24" fillId="0" borderId="20" xfId="116" applyNumberFormat="1" applyFont="1" applyFill="1" applyBorder="1" applyAlignment="1">
      <alignment horizontal="center" vertical="center"/>
    </xf>
    <xf numFmtId="168" fontId="24" fillId="0" borderId="38" xfId="188" applyBorder="1" applyAlignment="1">
      <alignment horizontal="center" vertical="center"/>
    </xf>
    <xf numFmtId="168" fontId="24" fillId="0" borderId="34" xfId="188" applyBorder="1" applyAlignment="1">
      <alignment horizontal="center" vertical="center"/>
    </xf>
    <xf numFmtId="168" fontId="24" fillId="0" borderId="35" xfId="188" applyBorder="1" applyAlignment="1">
      <alignment horizontal="center" vertical="center"/>
    </xf>
    <xf numFmtId="167" fontId="0" fillId="45" borderId="16" xfId="387" applyNumberFormat="1" applyFont="1" applyFill="1" applyBorder="1" applyAlignment="1" applyProtection="1">
      <alignment horizontal="center" vertical="center"/>
    </xf>
    <xf numFmtId="49" fontId="20" fillId="0" borderId="18"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34" xfId="0" applyNumberFormat="1" applyFont="1" applyFill="1" applyBorder="1" applyAlignment="1">
      <alignment horizontal="center" vertical="center"/>
    </xf>
    <xf numFmtId="176" fontId="0" fillId="0" borderId="34" xfId="0" applyNumberFormat="1" applyFont="1" applyFill="1" applyBorder="1" applyAlignment="1">
      <alignment vertical="center"/>
    </xf>
    <xf numFmtId="176" fontId="0" fillId="0" borderId="18" xfId="0" applyNumberFormat="1" applyFont="1" applyFill="1" applyBorder="1" applyAlignment="1">
      <alignment vertical="center"/>
    </xf>
    <xf numFmtId="10" fontId="20" fillId="0" borderId="0" xfId="0" applyNumberFormat="1" applyFont="1" applyFill="1" applyBorder="1" applyAlignment="1">
      <alignment horizontal="center" vertical="center" wrapText="1"/>
    </xf>
    <xf numFmtId="168" fontId="20" fillId="0" borderId="12" xfId="188" applyFont="1" applyFill="1" applyBorder="1" applyAlignment="1">
      <alignment horizontal="center" vertical="center"/>
    </xf>
    <xf numFmtId="168" fontId="20" fillId="0" borderId="12" xfId="188" applyFont="1" applyFill="1" applyBorder="1" applyAlignment="1">
      <alignment vertical="center"/>
    </xf>
    <xf numFmtId="9" fontId="24" fillId="0" borderId="18" xfId="350" applyFont="1" applyFill="1" applyBorder="1" applyAlignment="1">
      <alignment horizontal="center" vertical="center"/>
    </xf>
    <xf numFmtId="9" fontId="24" fillId="0" borderId="10" xfId="350" applyFont="1" applyFill="1" applyBorder="1" applyAlignment="1">
      <alignment horizontal="center" vertical="center"/>
    </xf>
    <xf numFmtId="9" fontId="24" fillId="0" borderId="34" xfId="350" applyFont="1" applyFill="1" applyBorder="1" applyAlignment="1">
      <alignment horizontal="center" vertical="center"/>
    </xf>
    <xf numFmtId="167" fontId="24" fillId="0" borderId="34" xfId="396" applyFont="1" applyFill="1" applyBorder="1" applyAlignment="1">
      <alignment horizontal="center" vertical="center"/>
    </xf>
    <xf numFmtId="10" fontId="24" fillId="0" borderId="34" xfId="350" applyNumberFormat="1" applyFont="1" applyFill="1" applyBorder="1" applyAlignment="1">
      <alignment horizontal="center" vertical="center"/>
    </xf>
    <xf numFmtId="167" fontId="24" fillId="0" borderId="18" xfId="396" applyFont="1" applyFill="1" applyBorder="1" applyAlignment="1">
      <alignment horizontal="center" vertical="center"/>
    </xf>
    <xf numFmtId="167" fontId="24" fillId="0" borderId="10" xfId="396" applyFont="1" applyFill="1" applyBorder="1" applyAlignment="1">
      <alignment horizontal="center" vertical="center"/>
    </xf>
    <xf numFmtId="167" fontId="24" fillId="0" borderId="41" xfId="396" applyFont="1" applyFill="1" applyBorder="1" applyAlignment="1">
      <alignment horizontal="center" vertical="center"/>
    </xf>
    <xf numFmtId="175" fontId="24" fillId="0" borderId="18" xfId="188" applyNumberFormat="1" applyFont="1" applyFill="1" applyBorder="1" applyAlignment="1">
      <alignment horizontal="center" vertical="center"/>
    </xf>
    <xf numFmtId="175" fontId="24" fillId="0" borderId="42" xfId="188" applyNumberFormat="1" applyFont="1" applyFill="1" applyBorder="1" applyAlignment="1">
      <alignment horizontal="center" vertical="center"/>
    </xf>
    <xf numFmtId="0" fontId="0" fillId="0" borderId="20" xfId="0" applyFont="1" applyFill="1" applyBorder="1"/>
    <xf numFmtId="0" fontId="0" fillId="0" borderId="18" xfId="0" applyFont="1" applyFill="1" applyBorder="1"/>
    <xf numFmtId="0" fontId="0" fillId="0" borderId="34" xfId="0" applyFont="1" applyFill="1" applyBorder="1"/>
    <xf numFmtId="0" fontId="0" fillId="0" borderId="10" xfId="0" applyFont="1" applyFill="1" applyBorder="1"/>
    <xf numFmtId="176" fontId="0" fillId="0" borderId="10" xfId="0" applyNumberFormat="1" applyFont="1" applyFill="1" applyBorder="1" applyAlignment="1">
      <alignment vertical="center"/>
    </xf>
    <xf numFmtId="0" fontId="42" fillId="0" borderId="0" xfId="322" applyFont="1"/>
    <xf numFmtId="165" fontId="42" fillId="0" borderId="0" xfId="4276" applyNumberFormat="1" applyFont="1" applyBorder="1"/>
    <xf numFmtId="0" fontId="42" fillId="0" borderId="0" xfId="322" applyFont="1" applyBorder="1"/>
    <xf numFmtId="0" fontId="42" fillId="0" borderId="29" xfId="322" applyFont="1" applyBorder="1"/>
    <xf numFmtId="0" fontId="29" fillId="0" borderId="12" xfId="4275" applyFont="1" applyFill="1" applyBorder="1" applyAlignment="1">
      <alignment horizontal="center" vertical="center"/>
    </xf>
    <xf numFmtId="169" fontId="20" fillId="0" borderId="12" xfId="0" applyNumberFormat="1" applyFont="1" applyFill="1" applyBorder="1" applyAlignment="1">
      <alignment horizontal="center" vertical="center"/>
    </xf>
    <xf numFmtId="0" fontId="29" fillId="0" borderId="11" xfId="4275" applyFont="1" applyFill="1" applyBorder="1" applyAlignment="1">
      <alignment horizontal="justify" vertical="center" wrapText="1"/>
    </xf>
    <xf numFmtId="0" fontId="29" fillId="0" borderId="43" xfId="4275" applyFont="1" applyFill="1" applyBorder="1" applyAlignment="1">
      <alignment horizontal="justify" vertical="center" wrapText="1"/>
    </xf>
    <xf numFmtId="4" fontId="29" fillId="0" borderId="11" xfId="4275" applyNumberFormat="1" applyFont="1" applyFill="1" applyBorder="1" applyAlignment="1">
      <alignment horizontal="left" vertical="center" wrapText="1"/>
    </xf>
    <xf numFmtId="4" fontId="29" fillId="0" borderId="13" xfId="4275" applyNumberFormat="1" applyFont="1" applyFill="1" applyBorder="1" applyAlignment="1">
      <alignment horizontal="left" vertical="center" wrapText="1"/>
    </xf>
    <xf numFmtId="4" fontId="29" fillId="0" borderId="43" xfId="4275" applyNumberFormat="1" applyFont="1" applyFill="1" applyBorder="1" applyAlignment="1">
      <alignment horizontal="left" vertical="center" wrapText="1"/>
    </xf>
    <xf numFmtId="0" fontId="42" fillId="0" borderId="29" xfId="3479" applyFont="1" applyBorder="1" applyAlignment="1">
      <alignment horizontal="center"/>
    </xf>
    <xf numFmtId="0" fontId="42" fillId="0" borderId="0" xfId="3479" applyFont="1" applyBorder="1" applyAlignment="1">
      <alignment horizontal="center"/>
    </xf>
    <xf numFmtId="0" fontId="28" fillId="46" borderId="11" xfId="0" applyFont="1" applyFill="1" applyBorder="1" applyAlignment="1">
      <alignment horizontal="center" vertical="center" wrapText="1"/>
    </xf>
    <xf numFmtId="0" fontId="28" fillId="46" borderId="13" xfId="0" applyFont="1" applyFill="1" applyBorder="1" applyAlignment="1">
      <alignment horizontal="center" vertical="center" wrapText="1"/>
    </xf>
    <xf numFmtId="0" fontId="28" fillId="46" borderId="43" xfId="0" applyFont="1" applyFill="1" applyBorder="1" applyAlignment="1">
      <alignment horizontal="center" vertical="center" wrapText="1"/>
    </xf>
    <xf numFmtId="4" fontId="31" fillId="48" borderId="29" xfId="229" applyNumberFormat="1" applyFont="1" applyFill="1" applyBorder="1" applyAlignment="1" applyProtection="1">
      <alignment horizontal="center" vertical="center" wrapText="1"/>
      <protection locked="0"/>
    </xf>
    <xf numFmtId="4" fontId="31" fillId="48" borderId="0" xfId="229" applyNumberFormat="1" applyFont="1" applyFill="1" applyBorder="1" applyAlignment="1" applyProtection="1">
      <alignment horizontal="center" vertical="center" wrapText="1"/>
      <protection locked="0"/>
    </xf>
    <xf numFmtId="4" fontId="31" fillId="48" borderId="30" xfId="229" applyNumberFormat="1" applyFont="1" applyFill="1" applyBorder="1" applyAlignment="1" applyProtection="1">
      <alignment horizontal="center" vertical="center" wrapText="1"/>
      <protection locked="0"/>
    </xf>
    <xf numFmtId="0" fontId="29" fillId="46" borderId="32" xfId="229" applyFont="1" applyFill="1" applyBorder="1" applyAlignment="1" applyProtection="1">
      <alignment horizontal="center" vertical="center"/>
      <protection locked="0"/>
    </xf>
    <xf numFmtId="0" fontId="29" fillId="46" borderId="31" xfId="229" applyFont="1" applyFill="1" applyBorder="1" applyAlignment="1" applyProtection="1">
      <alignment horizontal="center" vertical="center"/>
      <protection locked="0"/>
    </xf>
    <xf numFmtId="0" fontId="29" fillId="46" borderId="25" xfId="229" applyFont="1" applyFill="1" applyBorder="1" applyAlignment="1" applyProtection="1">
      <alignment horizontal="center" vertical="center"/>
      <protection locked="0"/>
    </xf>
    <xf numFmtId="4" fontId="27" fillId="48" borderId="44" xfId="229" applyNumberFormat="1" applyFont="1" applyFill="1" applyBorder="1" applyAlignment="1" applyProtection="1">
      <alignment horizontal="center" vertical="center" wrapText="1"/>
      <protection locked="0"/>
    </xf>
    <xf numFmtId="4" fontId="27" fillId="48" borderId="45" xfId="229" applyNumberFormat="1" applyFont="1" applyFill="1" applyBorder="1" applyAlignment="1" applyProtection="1">
      <alignment horizontal="center" vertical="center" wrapText="1"/>
      <protection locked="0"/>
    </xf>
    <xf numFmtId="4" fontId="27" fillId="48" borderId="46" xfId="229" applyNumberFormat="1" applyFont="1" applyFill="1" applyBorder="1" applyAlignment="1" applyProtection="1">
      <alignment horizontal="center" vertical="center" wrapText="1"/>
      <protection locked="0"/>
    </xf>
    <xf numFmtId="4" fontId="28" fillId="34" borderId="11" xfId="333" applyNumberFormat="1" applyFont="1" applyFill="1" applyBorder="1" applyAlignment="1">
      <alignment horizontal="center" vertical="center" wrapText="1"/>
    </xf>
    <xf numFmtId="4" fontId="28" fillId="34" borderId="13" xfId="333" applyNumberFormat="1" applyFont="1" applyFill="1" applyBorder="1" applyAlignment="1">
      <alignment horizontal="center" vertical="center" wrapText="1"/>
    </xf>
    <xf numFmtId="0" fontId="34" fillId="46" borderId="11" xfId="302" applyFont="1" applyFill="1" applyBorder="1" applyAlignment="1">
      <alignment horizontal="center"/>
    </xf>
    <xf numFmtId="0" fontId="34" fillId="46" borderId="13" xfId="302" applyFont="1" applyFill="1" applyBorder="1" applyAlignment="1">
      <alignment horizontal="center"/>
    </xf>
    <xf numFmtId="0" fontId="34" fillId="46" borderId="43" xfId="302" applyFont="1" applyFill="1" applyBorder="1" applyAlignment="1">
      <alignment horizontal="center"/>
    </xf>
    <xf numFmtId="4" fontId="35" fillId="48" borderId="27" xfId="229" applyNumberFormat="1" applyFont="1" applyFill="1" applyBorder="1" applyAlignment="1" applyProtection="1">
      <alignment horizontal="center" vertical="center" wrapText="1"/>
      <protection locked="0"/>
    </xf>
    <xf numFmtId="4" fontId="35" fillId="48" borderId="28" xfId="229" applyNumberFormat="1" applyFont="1" applyFill="1" applyBorder="1" applyAlignment="1" applyProtection="1">
      <alignment horizontal="center" vertical="center" wrapText="1"/>
      <protection locked="0"/>
    </xf>
    <xf numFmtId="4" fontId="35" fillId="48" borderId="24" xfId="229" applyNumberFormat="1" applyFont="1" applyFill="1" applyBorder="1" applyAlignment="1" applyProtection="1">
      <alignment horizontal="center" vertical="center" wrapText="1"/>
      <protection locked="0"/>
    </xf>
    <xf numFmtId="4" fontId="32" fillId="48" borderId="29" xfId="229" applyNumberFormat="1" applyFont="1" applyFill="1" applyBorder="1" applyAlignment="1" applyProtection="1">
      <alignment horizontal="center" vertical="center" wrapText="1"/>
      <protection locked="0"/>
    </xf>
    <xf numFmtId="4" fontId="32" fillId="48" borderId="0" xfId="229" applyNumberFormat="1" applyFont="1" applyFill="1" applyBorder="1" applyAlignment="1" applyProtection="1">
      <alignment horizontal="center" vertical="center" wrapText="1"/>
      <protection locked="0"/>
    </xf>
    <xf numFmtId="4" fontId="32" fillId="48" borderId="30" xfId="229" applyNumberFormat="1" applyFont="1" applyFill="1" applyBorder="1" applyAlignment="1" applyProtection="1">
      <alignment horizontal="center" vertical="center" wrapText="1"/>
      <protection locked="0"/>
    </xf>
    <xf numFmtId="4" fontId="32" fillId="34" borderId="29" xfId="333" applyNumberFormat="1" applyFont="1" applyFill="1" applyBorder="1" applyAlignment="1">
      <alignment horizontal="center" vertical="center" wrapText="1"/>
    </xf>
    <xf numFmtId="4" fontId="32" fillId="34" borderId="0" xfId="333" applyNumberFormat="1" applyFont="1" applyFill="1" applyBorder="1" applyAlignment="1">
      <alignment horizontal="center" vertical="center" wrapText="1"/>
    </xf>
    <xf numFmtId="4" fontId="32" fillId="34" borderId="30" xfId="333" applyNumberFormat="1" applyFont="1" applyFill="1" applyBorder="1" applyAlignment="1">
      <alignment horizontal="center" vertical="center" wrapText="1"/>
    </xf>
    <xf numFmtId="0" fontId="36" fillId="46" borderId="32" xfId="229" applyFont="1" applyFill="1" applyBorder="1" applyAlignment="1" applyProtection="1">
      <alignment horizontal="center" vertical="center"/>
      <protection locked="0"/>
    </xf>
    <xf numFmtId="0" fontId="36" fillId="46" borderId="31" xfId="229" applyFont="1" applyFill="1" applyBorder="1" applyAlignment="1" applyProtection="1">
      <alignment horizontal="center" vertical="center"/>
      <protection locked="0"/>
    </xf>
    <xf numFmtId="0" fontId="36" fillId="46" borderId="25" xfId="229" applyFont="1" applyFill="1" applyBorder="1" applyAlignment="1" applyProtection="1">
      <alignment horizontal="center" vertical="center"/>
      <protection locked="0"/>
    </xf>
    <xf numFmtId="4" fontId="23" fillId="34" borderId="11" xfId="229" applyNumberFormat="1" applyFont="1" applyFill="1" applyBorder="1" applyAlignment="1">
      <alignment horizontal="center" vertical="center" wrapText="1"/>
    </xf>
    <xf numFmtId="4" fontId="23" fillId="34" borderId="43" xfId="229" applyNumberFormat="1" applyFont="1" applyFill="1" applyBorder="1" applyAlignment="1">
      <alignment horizontal="center" vertical="center" wrapText="1"/>
    </xf>
    <xf numFmtId="171" fontId="20" fillId="34" borderId="11" xfId="229" applyNumberFormat="1" applyFont="1" applyFill="1" applyBorder="1" applyAlignment="1">
      <alignment horizontal="center" vertical="center" wrapText="1"/>
    </xf>
    <xf numFmtId="171" fontId="20" fillId="34" borderId="13" xfId="229" applyNumberFormat="1" applyFont="1" applyFill="1" applyBorder="1" applyAlignment="1">
      <alignment horizontal="center" vertical="center" wrapText="1"/>
    </xf>
    <xf numFmtId="171" fontId="20" fillId="34" borderId="43" xfId="229" applyNumberFormat="1" applyFont="1" applyFill="1" applyBorder="1" applyAlignment="1">
      <alignment horizontal="center" vertical="center" wrapText="1"/>
    </xf>
    <xf numFmtId="4" fontId="27" fillId="48" borderId="27" xfId="229" applyNumberFormat="1" applyFont="1" applyFill="1" applyBorder="1" applyAlignment="1" applyProtection="1">
      <alignment horizontal="center" vertical="center" wrapText="1"/>
      <protection locked="0"/>
    </xf>
    <xf numFmtId="4" fontId="27" fillId="48" borderId="28" xfId="229" applyNumberFormat="1" applyFont="1" applyFill="1" applyBorder="1" applyAlignment="1" applyProtection="1">
      <alignment horizontal="center" vertical="center" wrapText="1"/>
      <protection locked="0"/>
    </xf>
    <xf numFmtId="4" fontId="27" fillId="48" borderId="24" xfId="229" applyNumberFormat="1" applyFont="1" applyFill="1" applyBorder="1" applyAlignment="1" applyProtection="1">
      <alignment horizontal="center" vertical="center" wrapText="1"/>
      <protection locked="0"/>
    </xf>
    <xf numFmtId="0" fontId="32" fillId="46" borderId="32" xfId="229" applyFont="1" applyFill="1" applyBorder="1" applyAlignment="1" applyProtection="1">
      <alignment horizontal="center" vertical="center"/>
      <protection locked="0"/>
    </xf>
    <xf numFmtId="0" fontId="32" fillId="46" borderId="31" xfId="229" applyFont="1" applyFill="1" applyBorder="1" applyAlignment="1" applyProtection="1">
      <alignment horizontal="center" vertical="center"/>
      <protection locked="0"/>
    </xf>
    <xf numFmtId="0" fontId="32" fillId="46" borderId="25" xfId="229" applyFont="1" applyFill="1" applyBorder="1" applyAlignment="1" applyProtection="1">
      <alignment horizontal="center" vertical="center"/>
      <protection locked="0"/>
    </xf>
    <xf numFmtId="0" fontId="20" fillId="46" borderId="47" xfId="229" applyNumberFormat="1" applyFont="1" applyFill="1" applyBorder="1" applyAlignment="1">
      <alignment horizontal="center" vertical="center"/>
    </xf>
    <xf numFmtId="0" fontId="20" fillId="46" borderId="48" xfId="229" applyNumberFormat="1" applyFont="1" applyFill="1" applyBorder="1" applyAlignment="1">
      <alignment horizontal="center" vertical="center"/>
    </xf>
    <xf numFmtId="164" fontId="20" fillId="46" borderId="47" xfId="229" applyNumberFormat="1" applyFont="1" applyFill="1" applyBorder="1" applyAlignment="1">
      <alignment horizontal="center" vertical="center"/>
    </xf>
    <xf numFmtId="164" fontId="20" fillId="46" borderId="49" xfId="229" applyNumberFormat="1" applyFont="1" applyFill="1" applyBorder="1" applyAlignment="1">
      <alignment horizontal="center" vertical="center"/>
    </xf>
    <xf numFmtId="164" fontId="20" fillId="46" borderId="48" xfId="229" applyNumberFormat="1" applyFont="1" applyFill="1" applyBorder="1" applyAlignment="1">
      <alignment horizontal="center" vertical="center"/>
    </xf>
    <xf numFmtId="0" fontId="0" fillId="49" borderId="11" xfId="0" applyFill="1" applyBorder="1" applyAlignment="1">
      <alignment horizontal="center"/>
    </xf>
    <xf numFmtId="0" fontId="0" fillId="49" borderId="13" xfId="0" applyFill="1" applyBorder="1" applyAlignment="1">
      <alignment horizontal="center"/>
    </xf>
    <xf numFmtId="0" fontId="0" fillId="49" borderId="43" xfId="0" applyFill="1" applyBorder="1" applyAlignment="1">
      <alignment horizontal="center"/>
    </xf>
    <xf numFmtId="4" fontId="28" fillId="48" borderId="29" xfId="229" applyNumberFormat="1" applyFont="1" applyFill="1" applyBorder="1" applyAlignment="1" applyProtection="1">
      <alignment horizontal="center" vertical="center" wrapText="1"/>
      <protection locked="0"/>
    </xf>
    <xf numFmtId="4" fontId="28" fillId="48" borderId="0" xfId="229" applyNumberFormat="1" applyFont="1" applyFill="1" applyBorder="1" applyAlignment="1" applyProtection="1">
      <alignment horizontal="center" vertical="center" wrapText="1"/>
      <protection locked="0"/>
    </xf>
    <xf numFmtId="4" fontId="28" fillId="48" borderId="30" xfId="229" applyNumberFormat="1" applyFont="1" applyFill="1" applyBorder="1" applyAlignment="1" applyProtection="1">
      <alignment horizontal="center" vertical="center" wrapText="1"/>
      <protection locked="0"/>
    </xf>
    <xf numFmtId="3" fontId="20" fillId="46" borderId="47" xfId="303" applyNumberFormat="1" applyFont="1" applyFill="1" applyBorder="1" applyAlignment="1">
      <alignment horizontal="center" vertical="center" wrapText="1"/>
    </xf>
    <xf numFmtId="3" fontId="20" fillId="46" borderId="48" xfId="303" applyNumberFormat="1" applyFont="1" applyFill="1" applyBorder="1" applyAlignment="1">
      <alignment horizontal="center" vertical="center" wrapText="1"/>
    </xf>
    <xf numFmtId="171" fontId="20" fillId="46" borderId="50" xfId="303" applyNumberFormat="1" applyFont="1" applyFill="1" applyBorder="1" applyAlignment="1" applyProtection="1">
      <alignment horizontal="center" vertical="center" wrapText="1"/>
    </xf>
    <xf numFmtId="171" fontId="20" fillId="46" borderId="49" xfId="303" applyNumberFormat="1" applyFont="1" applyFill="1" applyBorder="1" applyAlignment="1" applyProtection="1">
      <alignment horizontal="center" vertical="center" wrapText="1"/>
    </xf>
    <xf numFmtId="171" fontId="20" fillId="46" borderId="48" xfId="303" applyNumberFormat="1" applyFont="1" applyFill="1" applyBorder="1" applyAlignment="1" applyProtection="1">
      <alignment horizontal="center" vertical="center" wrapText="1"/>
    </xf>
    <xf numFmtId="0" fontId="0" fillId="46" borderId="11" xfId="0" applyFill="1" applyBorder="1" applyAlignment="1">
      <alignment horizontal="center"/>
    </xf>
    <xf numFmtId="0" fontId="0" fillId="46" borderId="13" xfId="0" applyFill="1" applyBorder="1" applyAlignment="1">
      <alignment horizontal="center"/>
    </xf>
    <xf numFmtId="0" fontId="0" fillId="46" borderId="43" xfId="0" applyFill="1" applyBorder="1" applyAlignment="1">
      <alignment horizontal="center"/>
    </xf>
    <xf numFmtId="171" fontId="20" fillId="46" borderId="50" xfId="303" quotePrefix="1" applyNumberFormat="1" applyFont="1" applyFill="1" applyBorder="1" applyAlignment="1" applyProtection="1">
      <alignment horizontal="center" vertical="center" wrapText="1"/>
    </xf>
    <xf numFmtId="0" fontId="0" fillId="46" borderId="51" xfId="0" applyFill="1" applyBorder="1" applyAlignment="1">
      <alignment horizontal="center"/>
    </xf>
    <xf numFmtId="0" fontId="0" fillId="46" borderId="52" xfId="0" applyFill="1" applyBorder="1" applyAlignment="1">
      <alignment horizontal="center"/>
    </xf>
    <xf numFmtId="0" fontId="0" fillId="46" borderId="53" xfId="0" applyFill="1" applyBorder="1" applyAlignment="1">
      <alignment horizontal="center"/>
    </xf>
    <xf numFmtId="3" fontId="20" fillId="46" borderId="21" xfId="303" applyNumberFormat="1" applyFont="1" applyFill="1" applyBorder="1" applyAlignment="1">
      <alignment horizontal="center" vertical="center" wrapText="1"/>
    </xf>
    <xf numFmtId="3" fontId="20" fillId="46" borderId="37" xfId="303" applyNumberFormat="1" applyFont="1" applyFill="1" applyBorder="1" applyAlignment="1">
      <alignment horizontal="center" vertical="center" wrapText="1"/>
    </xf>
    <xf numFmtId="171" fontId="20" fillId="46" borderId="21" xfId="303" applyNumberFormat="1" applyFont="1" applyFill="1" applyBorder="1" applyAlignment="1" applyProtection="1">
      <alignment horizontal="center" vertical="center" wrapText="1"/>
    </xf>
    <xf numFmtId="171" fontId="20" fillId="46" borderId="17" xfId="303" applyNumberFormat="1" applyFont="1" applyFill="1" applyBorder="1" applyAlignment="1" applyProtection="1">
      <alignment horizontal="center" vertical="center" wrapText="1"/>
    </xf>
    <xf numFmtId="171" fontId="20" fillId="46" borderId="37" xfId="303" applyNumberFormat="1" applyFont="1" applyFill="1" applyBorder="1" applyAlignment="1" applyProtection="1">
      <alignment horizontal="center" vertical="center" wrapText="1"/>
    </xf>
    <xf numFmtId="3" fontId="20" fillId="46" borderId="47" xfId="295" applyNumberFormat="1" applyFont="1" applyFill="1" applyBorder="1" applyAlignment="1">
      <alignment horizontal="center" vertical="center" wrapText="1"/>
    </xf>
    <xf numFmtId="3" fontId="20" fillId="46" borderId="48" xfId="295" applyNumberFormat="1" applyFont="1" applyFill="1" applyBorder="1" applyAlignment="1">
      <alignment horizontal="center" vertical="center" wrapText="1"/>
    </xf>
    <xf numFmtId="171" fontId="20" fillId="46" borderId="50" xfId="295" applyNumberFormat="1" applyFont="1" applyFill="1" applyBorder="1" applyAlignment="1" applyProtection="1">
      <alignment horizontal="center" vertical="center" wrapText="1"/>
    </xf>
    <xf numFmtId="171" fontId="20" fillId="46" borderId="49" xfId="295" applyNumberFormat="1" applyFont="1" applyFill="1" applyBorder="1" applyAlignment="1" applyProtection="1">
      <alignment horizontal="center" vertical="center" wrapText="1"/>
    </xf>
    <xf numFmtId="171" fontId="20" fillId="46" borderId="48" xfId="295" applyNumberFormat="1" applyFont="1" applyFill="1" applyBorder="1" applyAlignment="1" applyProtection="1">
      <alignment horizontal="center" vertical="center" wrapText="1"/>
    </xf>
    <xf numFmtId="0" fontId="34" fillId="46" borderId="11" xfId="296" applyFont="1" applyFill="1" applyBorder="1" applyAlignment="1">
      <alignment horizontal="center" vertical="center" wrapText="1"/>
    </xf>
    <xf numFmtId="0" fontId="34" fillId="46" borderId="13" xfId="296" applyFont="1" applyFill="1" applyBorder="1" applyAlignment="1">
      <alignment horizontal="center" vertical="center" wrapText="1"/>
    </xf>
    <xf numFmtId="0" fontId="34" fillId="46" borderId="43" xfId="296" applyFont="1" applyFill="1" applyBorder="1" applyAlignment="1">
      <alignment horizontal="center" vertical="center" wrapText="1"/>
    </xf>
    <xf numFmtId="0" fontId="20" fillId="46" borderId="47" xfId="0" applyFont="1" applyFill="1" applyBorder="1" applyAlignment="1" applyProtection="1">
      <alignment horizontal="center" vertical="center" wrapText="1"/>
    </xf>
    <xf numFmtId="0" fontId="20" fillId="46" borderId="48" xfId="0" applyFont="1" applyFill="1" applyBorder="1" applyAlignment="1" applyProtection="1">
      <alignment horizontal="center" vertical="center" wrapText="1"/>
    </xf>
    <xf numFmtId="171" fontId="20" fillId="46" borderId="50" xfId="0" applyNumberFormat="1" applyFont="1" applyFill="1" applyBorder="1" applyAlignment="1" applyProtection="1">
      <alignment horizontal="center" vertical="center" wrapText="1"/>
    </xf>
    <xf numFmtId="171" fontId="20" fillId="46" borderId="49" xfId="0" applyNumberFormat="1" applyFont="1" applyFill="1" applyBorder="1" applyAlignment="1" applyProtection="1">
      <alignment horizontal="center" vertical="center" wrapText="1"/>
    </xf>
    <xf numFmtId="171" fontId="20" fillId="46" borderId="48" xfId="0" applyNumberFormat="1" applyFont="1" applyFill="1" applyBorder="1" applyAlignment="1" applyProtection="1">
      <alignment horizontal="center" vertical="center" wrapText="1"/>
    </xf>
    <xf numFmtId="0" fontId="29" fillId="46" borderId="29" xfId="229" applyFont="1" applyFill="1" applyBorder="1" applyAlignment="1" applyProtection="1">
      <alignment horizontal="center" vertical="center"/>
      <protection locked="0"/>
    </xf>
    <xf numFmtId="0" fontId="29" fillId="46" borderId="0" xfId="229" applyFont="1" applyFill="1" applyBorder="1" applyAlignment="1" applyProtection="1">
      <alignment horizontal="center" vertical="center"/>
      <protection locked="0"/>
    </xf>
    <xf numFmtId="0" fontId="29" fillId="46" borderId="30" xfId="229" applyFont="1" applyFill="1" applyBorder="1" applyAlignment="1" applyProtection="1">
      <alignment horizontal="center" vertical="center"/>
      <protection locked="0"/>
    </xf>
    <xf numFmtId="171" fontId="29" fillId="46" borderId="11" xfId="229" applyNumberFormat="1" applyFont="1" applyFill="1" applyBorder="1" applyAlignment="1" applyProtection="1">
      <alignment horizontal="center" vertical="center"/>
      <protection locked="0"/>
    </xf>
    <xf numFmtId="171" fontId="29" fillId="46" borderId="13" xfId="229" applyNumberFormat="1" applyFont="1" applyFill="1" applyBorder="1" applyAlignment="1" applyProtection="1">
      <alignment horizontal="center" vertical="center"/>
      <protection locked="0"/>
    </xf>
    <xf numFmtId="171" fontId="29" fillId="46" borderId="43" xfId="229" applyNumberFormat="1" applyFont="1" applyFill="1" applyBorder="1" applyAlignment="1" applyProtection="1">
      <alignment horizontal="center" vertical="center"/>
      <protection locked="0"/>
    </xf>
    <xf numFmtId="0" fontId="29" fillId="46" borderId="32" xfId="229" applyFont="1" applyFill="1" applyBorder="1" applyAlignment="1" applyProtection="1">
      <alignment horizontal="right" vertical="center"/>
      <protection locked="0"/>
    </xf>
    <xf numFmtId="0" fontId="29" fillId="46" borderId="31" xfId="229" applyFont="1" applyFill="1" applyBorder="1" applyAlignment="1" applyProtection="1">
      <alignment horizontal="right" vertical="center"/>
      <protection locked="0"/>
    </xf>
    <xf numFmtId="0" fontId="29" fillId="46" borderId="25" xfId="229" applyFont="1" applyFill="1" applyBorder="1" applyAlignment="1" applyProtection="1">
      <alignment horizontal="right" vertical="center"/>
      <protection locked="0"/>
    </xf>
    <xf numFmtId="171" fontId="29" fillId="46" borderId="47" xfId="229" applyNumberFormat="1" applyFont="1" applyFill="1" applyBorder="1" applyAlignment="1" applyProtection="1">
      <alignment horizontal="center" vertical="center"/>
      <protection locked="0"/>
    </xf>
    <xf numFmtId="171" fontId="29" fillId="46" borderId="49" xfId="229" applyNumberFormat="1" applyFont="1" applyFill="1" applyBorder="1" applyAlignment="1" applyProtection="1">
      <alignment horizontal="center" vertical="center"/>
      <protection locked="0"/>
    </xf>
    <xf numFmtId="171" fontId="29" fillId="46" borderId="48" xfId="229" applyNumberFormat="1" applyFont="1" applyFill="1" applyBorder="1" applyAlignment="1" applyProtection="1">
      <alignment horizontal="center" vertical="center"/>
      <protection locked="0"/>
    </xf>
    <xf numFmtId="171" fontId="20" fillId="46" borderId="47" xfId="0" applyNumberFormat="1" applyFont="1" applyFill="1" applyBorder="1" applyAlignment="1" applyProtection="1">
      <alignment horizontal="center" vertical="center" wrapText="1"/>
    </xf>
    <xf numFmtId="0" fontId="20" fillId="49" borderId="27" xfId="0" applyFont="1" applyFill="1" applyBorder="1" applyAlignment="1">
      <alignment horizontal="center" vertical="center"/>
    </xf>
    <xf numFmtId="0" fontId="20" fillId="49" borderId="28" xfId="0" applyFont="1" applyFill="1" applyBorder="1" applyAlignment="1">
      <alignment horizontal="center" vertical="center"/>
    </xf>
    <xf numFmtId="0" fontId="20" fillId="49" borderId="24" xfId="0" applyFont="1" applyFill="1" applyBorder="1" applyAlignment="1">
      <alignment horizontal="center" vertical="center"/>
    </xf>
    <xf numFmtId="0" fontId="20" fillId="49" borderId="29" xfId="0" applyFont="1" applyFill="1" applyBorder="1" applyAlignment="1">
      <alignment horizontal="center" vertical="center"/>
    </xf>
    <xf numFmtId="0" fontId="20" fillId="49" borderId="0" xfId="0" applyFont="1" applyFill="1" applyBorder="1" applyAlignment="1">
      <alignment horizontal="center" vertical="center"/>
    </xf>
    <xf numFmtId="0" fontId="20" fillId="49" borderId="30" xfId="0" applyFont="1" applyFill="1" applyBorder="1" applyAlignment="1">
      <alignment horizontal="center" vertical="center"/>
    </xf>
    <xf numFmtId="0" fontId="20" fillId="49" borderId="32" xfId="0" applyFont="1" applyFill="1" applyBorder="1" applyAlignment="1">
      <alignment horizontal="center" vertical="center"/>
    </xf>
    <xf numFmtId="0" fontId="20" fillId="49" borderId="31" xfId="0" applyFont="1" applyFill="1" applyBorder="1" applyAlignment="1">
      <alignment horizontal="center" vertical="center"/>
    </xf>
    <xf numFmtId="0" fontId="20" fillId="49" borderId="25" xfId="0" applyFont="1" applyFill="1" applyBorder="1" applyAlignment="1">
      <alignment horizontal="center" vertical="center"/>
    </xf>
    <xf numFmtId="10" fontId="20" fillId="0" borderId="0" xfId="0" applyNumberFormat="1" applyFont="1" applyFill="1" applyBorder="1" applyAlignment="1">
      <alignment horizontal="center" vertical="center" wrapText="1"/>
    </xf>
    <xf numFmtId="10" fontId="20" fillId="0" borderId="30" xfId="0" applyNumberFormat="1" applyFont="1" applyFill="1" applyBorder="1" applyAlignment="1">
      <alignment horizontal="center" vertical="center" wrapText="1"/>
    </xf>
    <xf numFmtId="0" fontId="20" fillId="0" borderId="54" xfId="0" applyFont="1" applyFill="1" applyBorder="1" applyAlignment="1">
      <alignment horizontal="center" vertical="center"/>
    </xf>
    <xf numFmtId="0" fontId="20" fillId="0" borderId="55" xfId="0" applyFont="1" applyFill="1" applyBorder="1" applyAlignment="1">
      <alignment horizontal="center" vertical="center"/>
    </xf>
    <xf numFmtId="174" fontId="20" fillId="0" borderId="54" xfId="0" applyNumberFormat="1" applyFont="1" applyFill="1" applyBorder="1" applyAlignment="1">
      <alignment horizontal="center" vertical="center"/>
    </xf>
    <xf numFmtId="174" fontId="20" fillId="0" borderId="55" xfId="0" applyNumberFormat="1" applyFont="1" applyFill="1" applyBorder="1" applyAlignment="1">
      <alignment horizontal="center" vertical="center"/>
    </xf>
    <xf numFmtId="10" fontId="20" fillId="0" borderId="54" xfId="0" applyNumberFormat="1" applyFont="1" applyFill="1" applyBorder="1" applyAlignment="1">
      <alignment horizontal="center" vertical="center"/>
    </xf>
    <xf numFmtId="10" fontId="20" fillId="0" borderId="55" xfId="0" applyNumberFormat="1" applyFont="1" applyFill="1" applyBorder="1" applyAlignment="1">
      <alignment horizontal="center" vertical="center"/>
    </xf>
    <xf numFmtId="176" fontId="20" fillId="0" borderId="56" xfId="0" applyNumberFormat="1" applyFont="1" applyFill="1" applyBorder="1" applyAlignment="1">
      <alignment horizontal="center" vertical="center"/>
    </xf>
    <xf numFmtId="176" fontId="20" fillId="0" borderId="19" xfId="0" applyNumberFormat="1" applyFont="1" applyFill="1" applyBorder="1" applyAlignment="1">
      <alignment horizontal="center" vertical="center"/>
    </xf>
    <xf numFmtId="176" fontId="20" fillId="0" borderId="36" xfId="0" applyNumberFormat="1" applyFont="1" applyFill="1" applyBorder="1" applyAlignment="1">
      <alignment horizontal="center" vertical="center"/>
    </xf>
    <xf numFmtId="1" fontId="20" fillId="0" borderId="54" xfId="0" applyNumberFormat="1" applyFont="1" applyFill="1" applyBorder="1" applyAlignment="1">
      <alignment horizontal="center" vertical="center"/>
    </xf>
    <xf numFmtId="1" fontId="20" fillId="0" borderId="57" xfId="0" applyNumberFormat="1" applyFont="1" applyFill="1" applyBorder="1" applyAlignment="1">
      <alignment horizontal="center" vertical="center"/>
    </xf>
    <xf numFmtId="1" fontId="20" fillId="0" borderId="55" xfId="0" applyNumberFormat="1" applyFont="1" applyFill="1" applyBorder="1" applyAlignment="1">
      <alignment horizontal="center" vertical="center"/>
    </xf>
    <xf numFmtId="176" fontId="20" fillId="0" borderId="54" xfId="0" applyNumberFormat="1" applyFont="1" applyFill="1" applyBorder="1" applyAlignment="1">
      <alignment horizontal="left" vertical="center"/>
    </xf>
    <xf numFmtId="176" fontId="20" fillId="0" borderId="57" xfId="0" applyNumberFormat="1" applyFont="1" applyFill="1" applyBorder="1" applyAlignment="1">
      <alignment horizontal="left" vertical="center"/>
    </xf>
    <xf numFmtId="176" fontId="20" fillId="0" borderId="55" xfId="0" applyNumberFormat="1" applyFont="1" applyFill="1" applyBorder="1" applyAlignment="1">
      <alignment horizontal="left" vertical="center"/>
    </xf>
    <xf numFmtId="168" fontId="20" fillId="0" borderId="54" xfId="188" applyFont="1" applyFill="1" applyBorder="1" applyAlignment="1">
      <alignment horizontal="center" vertical="center"/>
    </xf>
    <xf numFmtId="168" fontId="20" fillId="0" borderId="57" xfId="188" applyFont="1" applyFill="1" applyBorder="1" applyAlignment="1">
      <alignment horizontal="center" vertical="center"/>
    </xf>
    <xf numFmtId="168" fontId="20" fillId="0" borderId="55" xfId="188" applyFont="1" applyFill="1" applyBorder="1" applyAlignment="1">
      <alignment horizontal="center" vertical="center"/>
    </xf>
    <xf numFmtId="10" fontId="20" fillId="0" borderId="54" xfId="350" applyNumberFormat="1" applyFont="1" applyFill="1" applyBorder="1" applyAlignment="1">
      <alignment horizontal="center" vertical="center"/>
    </xf>
    <xf numFmtId="10" fontId="20" fillId="0" borderId="57" xfId="350" applyNumberFormat="1" applyFont="1" applyFill="1" applyBorder="1" applyAlignment="1">
      <alignment horizontal="center" vertical="center"/>
    </xf>
    <xf numFmtId="10" fontId="20" fillId="0" borderId="55" xfId="350" applyNumberFormat="1" applyFont="1" applyFill="1" applyBorder="1" applyAlignment="1">
      <alignment horizontal="center" vertical="center"/>
    </xf>
    <xf numFmtId="0" fontId="20" fillId="0" borderId="11" xfId="0" applyFont="1" applyFill="1" applyBorder="1" applyAlignment="1">
      <alignment horizontal="center" vertical="center"/>
    </xf>
    <xf numFmtId="0" fontId="20" fillId="0" borderId="43" xfId="0" applyFont="1" applyFill="1" applyBorder="1" applyAlignment="1">
      <alignment horizontal="center" vertical="center"/>
    </xf>
  </cellXfs>
  <cellStyles count="4277">
    <cellStyle name="20% - Accent1" xfId="1"/>
    <cellStyle name="20% - Accent1 10" xfId="457"/>
    <cellStyle name="20% - Accent1 11" xfId="458"/>
    <cellStyle name="20% - Accent1 12" xfId="459"/>
    <cellStyle name="20% - Accent1 13" xfId="460"/>
    <cellStyle name="20% - Accent1 14" xfId="461"/>
    <cellStyle name="20% - Accent1 15" xfId="462"/>
    <cellStyle name="20% - Accent1 16" xfId="463"/>
    <cellStyle name="20% - Accent1 17" xfId="464"/>
    <cellStyle name="20% - Accent1 18" xfId="465"/>
    <cellStyle name="20% - Accent1 19" xfId="466"/>
    <cellStyle name="20% - Accent1 2" xfId="467"/>
    <cellStyle name="20% - Accent1 20" xfId="468"/>
    <cellStyle name="20% - Accent1 21" xfId="469"/>
    <cellStyle name="20% - Accent1 22" xfId="470"/>
    <cellStyle name="20% - Accent1 23" xfId="471"/>
    <cellStyle name="20% - Accent1 24" xfId="472"/>
    <cellStyle name="20% - Accent1 3" xfId="473"/>
    <cellStyle name="20% - Accent1 4" xfId="474"/>
    <cellStyle name="20% - Accent1 5" xfId="475"/>
    <cellStyle name="20% - Accent1 6" xfId="476"/>
    <cellStyle name="20% - Accent1 7" xfId="477"/>
    <cellStyle name="20% - Accent1 8" xfId="478"/>
    <cellStyle name="20% - Accent1 9" xfId="479"/>
    <cellStyle name="20% - Accent2" xfId="2"/>
    <cellStyle name="20% - Accent2 10" xfId="480"/>
    <cellStyle name="20% - Accent2 11" xfId="481"/>
    <cellStyle name="20% - Accent2 12" xfId="482"/>
    <cellStyle name="20% - Accent2 13" xfId="483"/>
    <cellStyle name="20% - Accent2 14" xfId="484"/>
    <cellStyle name="20% - Accent2 15" xfId="485"/>
    <cellStyle name="20% - Accent2 16" xfId="486"/>
    <cellStyle name="20% - Accent2 17" xfId="487"/>
    <cellStyle name="20% - Accent2 18" xfId="488"/>
    <cellStyle name="20% - Accent2 19" xfId="489"/>
    <cellStyle name="20% - Accent2 2" xfId="490"/>
    <cellStyle name="20% - Accent2 20" xfId="491"/>
    <cellStyle name="20% - Accent2 21" xfId="492"/>
    <cellStyle name="20% - Accent2 22" xfId="493"/>
    <cellStyle name="20% - Accent2 23" xfId="494"/>
    <cellStyle name="20% - Accent2 24" xfId="495"/>
    <cellStyle name="20% - Accent2 3" xfId="496"/>
    <cellStyle name="20% - Accent2 4" xfId="497"/>
    <cellStyle name="20% - Accent2 5" xfId="498"/>
    <cellStyle name="20% - Accent2 6" xfId="499"/>
    <cellStyle name="20% - Accent2 7" xfId="500"/>
    <cellStyle name="20% - Accent2 8" xfId="501"/>
    <cellStyle name="20% - Accent2 9" xfId="502"/>
    <cellStyle name="20% - Accent3" xfId="3"/>
    <cellStyle name="20% - Accent3 10" xfId="503"/>
    <cellStyle name="20% - Accent3 11" xfId="504"/>
    <cellStyle name="20% - Accent3 12" xfId="505"/>
    <cellStyle name="20% - Accent3 13" xfId="506"/>
    <cellStyle name="20% - Accent3 14" xfId="507"/>
    <cellStyle name="20% - Accent3 15" xfId="508"/>
    <cellStyle name="20% - Accent3 16" xfId="509"/>
    <cellStyle name="20% - Accent3 17" xfId="510"/>
    <cellStyle name="20% - Accent3 18" xfId="511"/>
    <cellStyle name="20% - Accent3 19" xfId="512"/>
    <cellStyle name="20% - Accent3 2" xfId="513"/>
    <cellStyle name="20% - Accent3 20" xfId="514"/>
    <cellStyle name="20% - Accent3 21" xfId="515"/>
    <cellStyle name="20% - Accent3 22" xfId="516"/>
    <cellStyle name="20% - Accent3 23" xfId="517"/>
    <cellStyle name="20% - Accent3 24" xfId="518"/>
    <cellStyle name="20% - Accent3 3" xfId="519"/>
    <cellStyle name="20% - Accent3 4" xfId="520"/>
    <cellStyle name="20% - Accent3 5" xfId="521"/>
    <cellStyle name="20% - Accent3 6" xfId="522"/>
    <cellStyle name="20% - Accent3 7" xfId="523"/>
    <cellStyle name="20% - Accent3 8" xfId="524"/>
    <cellStyle name="20% - Accent3 9" xfId="525"/>
    <cellStyle name="20% - Accent4" xfId="4"/>
    <cellStyle name="20% - Accent4 10" xfId="526"/>
    <cellStyle name="20% - Accent4 11" xfId="527"/>
    <cellStyle name="20% - Accent4 12" xfId="528"/>
    <cellStyle name="20% - Accent4 13" xfId="529"/>
    <cellStyle name="20% - Accent4 14" xfId="530"/>
    <cellStyle name="20% - Accent4 15" xfId="531"/>
    <cellStyle name="20% - Accent4 16" xfId="532"/>
    <cellStyle name="20% - Accent4 17" xfId="533"/>
    <cellStyle name="20% - Accent4 18" xfId="534"/>
    <cellStyle name="20% - Accent4 19" xfId="535"/>
    <cellStyle name="20% - Accent4 2" xfId="536"/>
    <cellStyle name="20% - Accent4 20" xfId="537"/>
    <cellStyle name="20% - Accent4 21" xfId="538"/>
    <cellStyle name="20% - Accent4 22" xfId="539"/>
    <cellStyle name="20% - Accent4 23" xfId="540"/>
    <cellStyle name="20% - Accent4 24" xfId="541"/>
    <cellStyle name="20% - Accent4 3" xfId="542"/>
    <cellStyle name="20% - Accent4 4" xfId="543"/>
    <cellStyle name="20% - Accent4 5" xfId="544"/>
    <cellStyle name="20% - Accent4 6" xfId="545"/>
    <cellStyle name="20% - Accent4 7" xfId="546"/>
    <cellStyle name="20% - Accent4 8" xfId="547"/>
    <cellStyle name="20% - Accent4 9" xfId="548"/>
    <cellStyle name="20% - Accent5" xfId="5"/>
    <cellStyle name="20% - Accent5 10" xfId="549"/>
    <cellStyle name="20% - Accent5 11" xfId="550"/>
    <cellStyle name="20% - Accent5 12" xfId="551"/>
    <cellStyle name="20% - Accent5 13" xfId="552"/>
    <cellStyle name="20% - Accent5 14" xfId="553"/>
    <cellStyle name="20% - Accent5 15" xfId="554"/>
    <cellStyle name="20% - Accent5 16" xfId="555"/>
    <cellStyle name="20% - Accent5 17" xfId="556"/>
    <cellStyle name="20% - Accent5 18" xfId="557"/>
    <cellStyle name="20% - Accent5 19" xfId="558"/>
    <cellStyle name="20% - Accent5 2" xfId="559"/>
    <cellStyle name="20% - Accent5 20" xfId="560"/>
    <cellStyle name="20% - Accent5 21" xfId="561"/>
    <cellStyle name="20% - Accent5 22" xfId="562"/>
    <cellStyle name="20% - Accent5 23" xfId="563"/>
    <cellStyle name="20% - Accent5 24" xfId="564"/>
    <cellStyle name="20% - Accent5 3" xfId="565"/>
    <cellStyle name="20% - Accent5 4" xfId="566"/>
    <cellStyle name="20% - Accent5 5" xfId="567"/>
    <cellStyle name="20% - Accent5 6" xfId="568"/>
    <cellStyle name="20% - Accent5 7" xfId="569"/>
    <cellStyle name="20% - Accent5 8" xfId="570"/>
    <cellStyle name="20% - Accent5 9" xfId="571"/>
    <cellStyle name="20% - Accent6" xfId="6"/>
    <cellStyle name="20% - Accent6 10" xfId="572"/>
    <cellStyle name="20% - Accent6 11" xfId="573"/>
    <cellStyle name="20% - Accent6 12" xfId="574"/>
    <cellStyle name="20% - Accent6 13" xfId="575"/>
    <cellStyle name="20% - Accent6 14" xfId="576"/>
    <cellStyle name="20% - Accent6 15" xfId="577"/>
    <cellStyle name="20% - Accent6 16" xfId="578"/>
    <cellStyle name="20% - Accent6 17" xfId="579"/>
    <cellStyle name="20% - Accent6 18" xfId="580"/>
    <cellStyle name="20% - Accent6 19" xfId="581"/>
    <cellStyle name="20% - Accent6 2" xfId="582"/>
    <cellStyle name="20% - Accent6 20" xfId="583"/>
    <cellStyle name="20% - Accent6 21" xfId="584"/>
    <cellStyle name="20% - Accent6 22" xfId="585"/>
    <cellStyle name="20% - Accent6 23" xfId="586"/>
    <cellStyle name="20% - Accent6 24" xfId="587"/>
    <cellStyle name="20% - Accent6 3" xfId="588"/>
    <cellStyle name="20% - Accent6 4" xfId="589"/>
    <cellStyle name="20% - Accent6 5" xfId="590"/>
    <cellStyle name="20% - Accent6 6" xfId="591"/>
    <cellStyle name="20% - Accent6 7" xfId="592"/>
    <cellStyle name="20% - Accent6 8" xfId="593"/>
    <cellStyle name="20% - Accent6 9" xfId="594"/>
    <cellStyle name="20% - Ênfase1" xfId="7" builtinId="30" customBuiltin="1"/>
    <cellStyle name="20% - Ênfase1 10" xfId="595"/>
    <cellStyle name="20% - Ênfase1 11" xfId="596"/>
    <cellStyle name="20% - Ênfase1 12" xfId="597"/>
    <cellStyle name="20% - Ênfase1 13" xfId="598"/>
    <cellStyle name="20% - Ênfase1 14" xfId="599"/>
    <cellStyle name="20% - Ênfase1 15" xfId="600"/>
    <cellStyle name="20% - Ênfase1 16" xfId="601"/>
    <cellStyle name="20% - Ênfase1 17" xfId="602"/>
    <cellStyle name="20% - Ênfase1 18" xfId="603"/>
    <cellStyle name="20% - Ênfase1 19" xfId="604"/>
    <cellStyle name="20% - Ênfase1 2" xfId="8"/>
    <cellStyle name="20% - Ênfase1 2 10" xfId="605"/>
    <cellStyle name="20% - Ênfase1 2 11" xfId="606"/>
    <cellStyle name="20% - Ênfase1 2 12" xfId="607"/>
    <cellStyle name="20% - Ênfase1 2 13" xfId="608"/>
    <cellStyle name="20% - Ênfase1 2 14" xfId="609"/>
    <cellStyle name="20% - Ênfase1 2 15" xfId="610"/>
    <cellStyle name="20% - Ênfase1 2 16" xfId="611"/>
    <cellStyle name="20% - Ênfase1 2 17" xfId="612"/>
    <cellStyle name="20% - Ênfase1 2 18" xfId="613"/>
    <cellStyle name="20% - Ênfase1 2 19" xfId="614"/>
    <cellStyle name="20% - Ênfase1 2 2" xfId="615"/>
    <cellStyle name="20% - Ênfase1 2 20" xfId="616"/>
    <cellStyle name="20% - Ênfase1 2 21" xfId="617"/>
    <cellStyle name="20% - Ênfase1 2 22" xfId="618"/>
    <cellStyle name="20% - Ênfase1 2 23" xfId="619"/>
    <cellStyle name="20% - Ênfase1 2 24" xfId="620"/>
    <cellStyle name="20% - Ênfase1 2 3" xfId="621"/>
    <cellStyle name="20% - Ênfase1 2 4" xfId="622"/>
    <cellStyle name="20% - Ênfase1 2 5" xfId="623"/>
    <cellStyle name="20% - Ênfase1 2 6" xfId="624"/>
    <cellStyle name="20% - Ênfase1 2 7" xfId="625"/>
    <cellStyle name="20% - Ênfase1 2 8" xfId="626"/>
    <cellStyle name="20% - Ênfase1 2 9" xfId="627"/>
    <cellStyle name="20% - Ênfase1 20" xfId="628"/>
    <cellStyle name="20% - Ênfase1 21" xfId="629"/>
    <cellStyle name="20% - Ênfase1 22" xfId="630"/>
    <cellStyle name="20% - Ênfase1 23" xfId="631"/>
    <cellStyle name="20% - Ênfase1 24" xfId="632"/>
    <cellStyle name="20% - Ênfase1 25" xfId="633"/>
    <cellStyle name="20% - Ênfase1 26" xfId="634"/>
    <cellStyle name="20% - Ênfase1 27" xfId="635"/>
    <cellStyle name="20% - Ênfase1 28" xfId="636"/>
    <cellStyle name="20% - Ênfase1 3" xfId="9"/>
    <cellStyle name="20% - Ênfase1 3 10" xfId="637"/>
    <cellStyle name="20% - Ênfase1 3 11" xfId="638"/>
    <cellStyle name="20% - Ênfase1 3 12" xfId="639"/>
    <cellStyle name="20% - Ênfase1 3 13" xfId="640"/>
    <cellStyle name="20% - Ênfase1 3 14" xfId="641"/>
    <cellStyle name="20% - Ênfase1 3 15" xfId="642"/>
    <cellStyle name="20% - Ênfase1 3 16" xfId="643"/>
    <cellStyle name="20% - Ênfase1 3 17" xfId="644"/>
    <cellStyle name="20% - Ênfase1 3 18" xfId="645"/>
    <cellStyle name="20% - Ênfase1 3 19" xfId="646"/>
    <cellStyle name="20% - Ênfase1 3 2" xfId="647"/>
    <cellStyle name="20% - Ênfase1 3 20" xfId="648"/>
    <cellStyle name="20% - Ênfase1 3 21" xfId="649"/>
    <cellStyle name="20% - Ênfase1 3 22" xfId="650"/>
    <cellStyle name="20% - Ênfase1 3 23" xfId="651"/>
    <cellStyle name="20% - Ênfase1 3 24" xfId="652"/>
    <cellStyle name="20% - Ênfase1 3 3" xfId="653"/>
    <cellStyle name="20% - Ênfase1 3 4" xfId="654"/>
    <cellStyle name="20% - Ênfase1 3 5" xfId="655"/>
    <cellStyle name="20% - Ênfase1 3 6" xfId="656"/>
    <cellStyle name="20% - Ênfase1 3 7" xfId="657"/>
    <cellStyle name="20% - Ênfase1 3 8" xfId="658"/>
    <cellStyle name="20% - Ênfase1 3 9" xfId="659"/>
    <cellStyle name="20% - Ênfase1 4" xfId="10"/>
    <cellStyle name="20% - Ênfase1 4 10" xfId="660"/>
    <cellStyle name="20% - Ênfase1 4 11" xfId="661"/>
    <cellStyle name="20% - Ênfase1 4 12" xfId="662"/>
    <cellStyle name="20% - Ênfase1 4 13" xfId="663"/>
    <cellStyle name="20% - Ênfase1 4 14" xfId="664"/>
    <cellStyle name="20% - Ênfase1 4 15" xfId="665"/>
    <cellStyle name="20% - Ênfase1 4 16" xfId="666"/>
    <cellStyle name="20% - Ênfase1 4 17" xfId="667"/>
    <cellStyle name="20% - Ênfase1 4 18" xfId="668"/>
    <cellStyle name="20% - Ênfase1 4 19" xfId="669"/>
    <cellStyle name="20% - Ênfase1 4 2" xfId="670"/>
    <cellStyle name="20% - Ênfase1 4 20" xfId="671"/>
    <cellStyle name="20% - Ênfase1 4 21" xfId="672"/>
    <cellStyle name="20% - Ênfase1 4 22" xfId="673"/>
    <cellStyle name="20% - Ênfase1 4 23" xfId="674"/>
    <cellStyle name="20% - Ênfase1 4 24" xfId="675"/>
    <cellStyle name="20% - Ênfase1 4 3" xfId="676"/>
    <cellStyle name="20% - Ênfase1 4 4" xfId="677"/>
    <cellStyle name="20% - Ênfase1 4 5" xfId="678"/>
    <cellStyle name="20% - Ênfase1 4 6" xfId="679"/>
    <cellStyle name="20% - Ênfase1 4 7" xfId="680"/>
    <cellStyle name="20% - Ênfase1 4 8" xfId="681"/>
    <cellStyle name="20% - Ênfase1 4 9" xfId="682"/>
    <cellStyle name="20% - Ênfase1 5" xfId="11"/>
    <cellStyle name="20% - Ênfase1 5 10" xfId="683"/>
    <cellStyle name="20% - Ênfase1 5 11" xfId="684"/>
    <cellStyle name="20% - Ênfase1 5 12" xfId="685"/>
    <cellStyle name="20% - Ênfase1 5 13" xfId="686"/>
    <cellStyle name="20% - Ênfase1 5 14" xfId="687"/>
    <cellStyle name="20% - Ênfase1 5 15" xfId="688"/>
    <cellStyle name="20% - Ênfase1 5 16" xfId="689"/>
    <cellStyle name="20% - Ênfase1 5 17" xfId="690"/>
    <cellStyle name="20% - Ênfase1 5 18" xfId="691"/>
    <cellStyle name="20% - Ênfase1 5 19" xfId="692"/>
    <cellStyle name="20% - Ênfase1 5 2" xfId="693"/>
    <cellStyle name="20% - Ênfase1 5 20" xfId="694"/>
    <cellStyle name="20% - Ênfase1 5 21" xfId="695"/>
    <cellStyle name="20% - Ênfase1 5 22" xfId="696"/>
    <cellStyle name="20% - Ênfase1 5 23" xfId="697"/>
    <cellStyle name="20% - Ênfase1 5 24" xfId="698"/>
    <cellStyle name="20% - Ênfase1 5 3" xfId="699"/>
    <cellStyle name="20% - Ênfase1 5 4" xfId="700"/>
    <cellStyle name="20% - Ênfase1 5 5" xfId="701"/>
    <cellStyle name="20% - Ênfase1 5 6" xfId="702"/>
    <cellStyle name="20% - Ênfase1 5 7" xfId="703"/>
    <cellStyle name="20% - Ênfase1 5 8" xfId="704"/>
    <cellStyle name="20% - Ênfase1 5 9" xfId="705"/>
    <cellStyle name="20% - Ênfase1 6" xfId="706"/>
    <cellStyle name="20% - Ênfase1 7" xfId="707"/>
    <cellStyle name="20% - Ênfase1 8" xfId="708"/>
    <cellStyle name="20% - Ênfase1 9" xfId="709"/>
    <cellStyle name="20% - Ênfase2" xfId="12" builtinId="34" customBuiltin="1"/>
    <cellStyle name="20% - Ênfase2 10" xfId="710"/>
    <cellStyle name="20% - Ênfase2 11" xfId="711"/>
    <cellStyle name="20% - Ênfase2 12" xfId="712"/>
    <cellStyle name="20% - Ênfase2 13" xfId="713"/>
    <cellStyle name="20% - Ênfase2 14" xfId="714"/>
    <cellStyle name="20% - Ênfase2 15" xfId="715"/>
    <cellStyle name="20% - Ênfase2 16" xfId="716"/>
    <cellStyle name="20% - Ênfase2 17" xfId="717"/>
    <cellStyle name="20% - Ênfase2 18" xfId="718"/>
    <cellStyle name="20% - Ênfase2 19" xfId="719"/>
    <cellStyle name="20% - Ênfase2 2" xfId="13"/>
    <cellStyle name="20% - Ênfase2 2 10" xfId="720"/>
    <cellStyle name="20% - Ênfase2 2 11" xfId="721"/>
    <cellStyle name="20% - Ênfase2 2 12" xfId="722"/>
    <cellStyle name="20% - Ênfase2 2 13" xfId="723"/>
    <cellStyle name="20% - Ênfase2 2 14" xfId="724"/>
    <cellStyle name="20% - Ênfase2 2 15" xfId="725"/>
    <cellStyle name="20% - Ênfase2 2 16" xfId="726"/>
    <cellStyle name="20% - Ênfase2 2 17" xfId="727"/>
    <cellStyle name="20% - Ênfase2 2 18" xfId="728"/>
    <cellStyle name="20% - Ênfase2 2 19" xfId="729"/>
    <cellStyle name="20% - Ênfase2 2 2" xfId="730"/>
    <cellStyle name="20% - Ênfase2 2 20" xfId="731"/>
    <cellStyle name="20% - Ênfase2 2 21" xfId="732"/>
    <cellStyle name="20% - Ênfase2 2 22" xfId="733"/>
    <cellStyle name="20% - Ênfase2 2 23" xfId="734"/>
    <cellStyle name="20% - Ênfase2 2 24" xfId="735"/>
    <cellStyle name="20% - Ênfase2 2 3" xfId="736"/>
    <cellStyle name="20% - Ênfase2 2 4" xfId="737"/>
    <cellStyle name="20% - Ênfase2 2 5" xfId="738"/>
    <cellStyle name="20% - Ênfase2 2 6" xfId="739"/>
    <cellStyle name="20% - Ênfase2 2 7" xfId="740"/>
    <cellStyle name="20% - Ênfase2 2 8" xfId="741"/>
    <cellStyle name="20% - Ênfase2 2 9" xfId="742"/>
    <cellStyle name="20% - Ênfase2 20" xfId="743"/>
    <cellStyle name="20% - Ênfase2 21" xfId="744"/>
    <cellStyle name="20% - Ênfase2 22" xfId="745"/>
    <cellStyle name="20% - Ênfase2 23" xfId="746"/>
    <cellStyle name="20% - Ênfase2 24" xfId="747"/>
    <cellStyle name="20% - Ênfase2 25" xfId="748"/>
    <cellStyle name="20% - Ênfase2 26" xfId="749"/>
    <cellStyle name="20% - Ênfase2 27" xfId="750"/>
    <cellStyle name="20% - Ênfase2 28" xfId="751"/>
    <cellStyle name="20% - Ênfase2 3" xfId="14"/>
    <cellStyle name="20% - Ênfase2 3 10" xfId="752"/>
    <cellStyle name="20% - Ênfase2 3 11" xfId="753"/>
    <cellStyle name="20% - Ênfase2 3 12" xfId="754"/>
    <cellStyle name="20% - Ênfase2 3 13" xfId="755"/>
    <cellStyle name="20% - Ênfase2 3 14" xfId="756"/>
    <cellStyle name="20% - Ênfase2 3 15" xfId="757"/>
    <cellStyle name="20% - Ênfase2 3 16" xfId="758"/>
    <cellStyle name="20% - Ênfase2 3 17" xfId="759"/>
    <cellStyle name="20% - Ênfase2 3 18" xfId="760"/>
    <cellStyle name="20% - Ênfase2 3 19" xfId="761"/>
    <cellStyle name="20% - Ênfase2 3 2" xfId="762"/>
    <cellStyle name="20% - Ênfase2 3 20" xfId="763"/>
    <cellStyle name="20% - Ênfase2 3 21" xfId="764"/>
    <cellStyle name="20% - Ênfase2 3 22" xfId="765"/>
    <cellStyle name="20% - Ênfase2 3 23" xfId="766"/>
    <cellStyle name="20% - Ênfase2 3 24" xfId="767"/>
    <cellStyle name="20% - Ênfase2 3 3" xfId="768"/>
    <cellStyle name="20% - Ênfase2 3 4" xfId="769"/>
    <cellStyle name="20% - Ênfase2 3 5" xfId="770"/>
    <cellStyle name="20% - Ênfase2 3 6" xfId="771"/>
    <cellStyle name="20% - Ênfase2 3 7" xfId="772"/>
    <cellStyle name="20% - Ênfase2 3 8" xfId="773"/>
    <cellStyle name="20% - Ênfase2 3 9" xfId="774"/>
    <cellStyle name="20% - Ênfase2 4" xfId="15"/>
    <cellStyle name="20% - Ênfase2 4 10" xfId="775"/>
    <cellStyle name="20% - Ênfase2 4 11" xfId="776"/>
    <cellStyle name="20% - Ênfase2 4 12" xfId="777"/>
    <cellStyle name="20% - Ênfase2 4 13" xfId="778"/>
    <cellStyle name="20% - Ênfase2 4 14" xfId="779"/>
    <cellStyle name="20% - Ênfase2 4 15" xfId="780"/>
    <cellStyle name="20% - Ênfase2 4 16" xfId="781"/>
    <cellStyle name="20% - Ênfase2 4 17" xfId="782"/>
    <cellStyle name="20% - Ênfase2 4 18" xfId="783"/>
    <cellStyle name="20% - Ênfase2 4 19" xfId="784"/>
    <cellStyle name="20% - Ênfase2 4 2" xfId="785"/>
    <cellStyle name="20% - Ênfase2 4 20" xfId="786"/>
    <cellStyle name="20% - Ênfase2 4 21" xfId="787"/>
    <cellStyle name="20% - Ênfase2 4 22" xfId="788"/>
    <cellStyle name="20% - Ênfase2 4 23" xfId="789"/>
    <cellStyle name="20% - Ênfase2 4 24" xfId="790"/>
    <cellStyle name="20% - Ênfase2 4 3" xfId="791"/>
    <cellStyle name="20% - Ênfase2 4 4" xfId="792"/>
    <cellStyle name="20% - Ênfase2 4 5" xfId="793"/>
    <cellStyle name="20% - Ênfase2 4 6" xfId="794"/>
    <cellStyle name="20% - Ênfase2 4 7" xfId="795"/>
    <cellStyle name="20% - Ênfase2 4 8" xfId="796"/>
    <cellStyle name="20% - Ênfase2 4 9" xfId="797"/>
    <cellStyle name="20% - Ênfase2 5" xfId="16"/>
    <cellStyle name="20% - Ênfase2 5 10" xfId="798"/>
    <cellStyle name="20% - Ênfase2 5 11" xfId="799"/>
    <cellStyle name="20% - Ênfase2 5 12" xfId="800"/>
    <cellStyle name="20% - Ênfase2 5 13" xfId="801"/>
    <cellStyle name="20% - Ênfase2 5 14" xfId="802"/>
    <cellStyle name="20% - Ênfase2 5 15" xfId="803"/>
    <cellStyle name="20% - Ênfase2 5 16" xfId="804"/>
    <cellStyle name="20% - Ênfase2 5 17" xfId="805"/>
    <cellStyle name="20% - Ênfase2 5 18" xfId="806"/>
    <cellStyle name="20% - Ênfase2 5 19" xfId="807"/>
    <cellStyle name="20% - Ênfase2 5 2" xfId="808"/>
    <cellStyle name="20% - Ênfase2 5 20" xfId="809"/>
    <cellStyle name="20% - Ênfase2 5 21" xfId="810"/>
    <cellStyle name="20% - Ênfase2 5 22" xfId="811"/>
    <cellStyle name="20% - Ênfase2 5 23" xfId="812"/>
    <cellStyle name="20% - Ênfase2 5 24" xfId="813"/>
    <cellStyle name="20% - Ênfase2 5 3" xfId="814"/>
    <cellStyle name="20% - Ênfase2 5 4" xfId="815"/>
    <cellStyle name="20% - Ênfase2 5 5" xfId="816"/>
    <cellStyle name="20% - Ênfase2 5 6" xfId="817"/>
    <cellStyle name="20% - Ênfase2 5 7" xfId="818"/>
    <cellStyle name="20% - Ênfase2 5 8" xfId="819"/>
    <cellStyle name="20% - Ênfase2 5 9" xfId="820"/>
    <cellStyle name="20% - Ênfase2 6" xfId="821"/>
    <cellStyle name="20% - Ênfase2 7" xfId="822"/>
    <cellStyle name="20% - Ênfase2 8" xfId="823"/>
    <cellStyle name="20% - Ênfase2 9" xfId="824"/>
    <cellStyle name="20% - Ênfase3" xfId="17" builtinId="38" customBuiltin="1"/>
    <cellStyle name="20% - Ênfase3 10" xfId="825"/>
    <cellStyle name="20% - Ênfase3 11" xfId="826"/>
    <cellStyle name="20% - Ênfase3 12" xfId="827"/>
    <cellStyle name="20% - Ênfase3 13" xfId="828"/>
    <cellStyle name="20% - Ênfase3 14" xfId="829"/>
    <cellStyle name="20% - Ênfase3 15" xfId="830"/>
    <cellStyle name="20% - Ênfase3 16" xfId="831"/>
    <cellStyle name="20% - Ênfase3 17" xfId="832"/>
    <cellStyle name="20% - Ênfase3 18" xfId="833"/>
    <cellStyle name="20% - Ênfase3 19" xfId="834"/>
    <cellStyle name="20% - Ênfase3 2" xfId="18"/>
    <cellStyle name="20% - Ênfase3 2 10" xfId="835"/>
    <cellStyle name="20% - Ênfase3 2 11" xfId="836"/>
    <cellStyle name="20% - Ênfase3 2 12" xfId="837"/>
    <cellStyle name="20% - Ênfase3 2 13" xfId="838"/>
    <cellStyle name="20% - Ênfase3 2 14" xfId="839"/>
    <cellStyle name="20% - Ênfase3 2 15" xfId="840"/>
    <cellStyle name="20% - Ênfase3 2 16" xfId="841"/>
    <cellStyle name="20% - Ênfase3 2 17" xfId="842"/>
    <cellStyle name="20% - Ênfase3 2 18" xfId="843"/>
    <cellStyle name="20% - Ênfase3 2 19" xfId="844"/>
    <cellStyle name="20% - Ênfase3 2 2" xfId="845"/>
    <cellStyle name="20% - Ênfase3 2 20" xfId="846"/>
    <cellStyle name="20% - Ênfase3 2 21" xfId="847"/>
    <cellStyle name="20% - Ênfase3 2 22" xfId="848"/>
    <cellStyle name="20% - Ênfase3 2 23" xfId="849"/>
    <cellStyle name="20% - Ênfase3 2 24" xfId="850"/>
    <cellStyle name="20% - Ênfase3 2 3" xfId="851"/>
    <cellStyle name="20% - Ênfase3 2 4" xfId="852"/>
    <cellStyle name="20% - Ênfase3 2 5" xfId="853"/>
    <cellStyle name="20% - Ênfase3 2 6" xfId="854"/>
    <cellStyle name="20% - Ênfase3 2 7" xfId="855"/>
    <cellStyle name="20% - Ênfase3 2 8" xfId="856"/>
    <cellStyle name="20% - Ênfase3 2 9" xfId="857"/>
    <cellStyle name="20% - Ênfase3 20" xfId="858"/>
    <cellStyle name="20% - Ênfase3 21" xfId="859"/>
    <cellStyle name="20% - Ênfase3 22" xfId="860"/>
    <cellStyle name="20% - Ênfase3 23" xfId="861"/>
    <cellStyle name="20% - Ênfase3 24" xfId="862"/>
    <cellStyle name="20% - Ênfase3 25" xfId="863"/>
    <cellStyle name="20% - Ênfase3 26" xfId="864"/>
    <cellStyle name="20% - Ênfase3 27" xfId="865"/>
    <cellStyle name="20% - Ênfase3 28" xfId="866"/>
    <cellStyle name="20% - Ênfase3 3" xfId="19"/>
    <cellStyle name="20% - Ênfase3 3 10" xfId="867"/>
    <cellStyle name="20% - Ênfase3 3 11" xfId="868"/>
    <cellStyle name="20% - Ênfase3 3 12" xfId="869"/>
    <cellStyle name="20% - Ênfase3 3 13" xfId="870"/>
    <cellStyle name="20% - Ênfase3 3 14" xfId="871"/>
    <cellStyle name="20% - Ênfase3 3 15" xfId="872"/>
    <cellStyle name="20% - Ênfase3 3 16" xfId="873"/>
    <cellStyle name="20% - Ênfase3 3 17" xfId="874"/>
    <cellStyle name="20% - Ênfase3 3 18" xfId="875"/>
    <cellStyle name="20% - Ênfase3 3 19" xfId="876"/>
    <cellStyle name="20% - Ênfase3 3 2" xfId="877"/>
    <cellStyle name="20% - Ênfase3 3 20" xfId="878"/>
    <cellStyle name="20% - Ênfase3 3 21" xfId="879"/>
    <cellStyle name="20% - Ênfase3 3 22" xfId="880"/>
    <cellStyle name="20% - Ênfase3 3 23" xfId="881"/>
    <cellStyle name="20% - Ênfase3 3 24" xfId="882"/>
    <cellStyle name="20% - Ênfase3 3 3" xfId="883"/>
    <cellStyle name="20% - Ênfase3 3 4" xfId="884"/>
    <cellStyle name="20% - Ênfase3 3 5" xfId="885"/>
    <cellStyle name="20% - Ênfase3 3 6" xfId="886"/>
    <cellStyle name="20% - Ênfase3 3 7" xfId="887"/>
    <cellStyle name="20% - Ênfase3 3 8" xfId="888"/>
    <cellStyle name="20% - Ênfase3 3 9" xfId="889"/>
    <cellStyle name="20% - Ênfase3 4" xfId="20"/>
    <cellStyle name="20% - Ênfase3 4 10" xfId="890"/>
    <cellStyle name="20% - Ênfase3 4 11" xfId="891"/>
    <cellStyle name="20% - Ênfase3 4 12" xfId="892"/>
    <cellStyle name="20% - Ênfase3 4 13" xfId="893"/>
    <cellStyle name="20% - Ênfase3 4 14" xfId="894"/>
    <cellStyle name="20% - Ênfase3 4 15" xfId="895"/>
    <cellStyle name="20% - Ênfase3 4 16" xfId="896"/>
    <cellStyle name="20% - Ênfase3 4 17" xfId="897"/>
    <cellStyle name="20% - Ênfase3 4 18" xfId="898"/>
    <cellStyle name="20% - Ênfase3 4 19" xfId="899"/>
    <cellStyle name="20% - Ênfase3 4 2" xfId="900"/>
    <cellStyle name="20% - Ênfase3 4 20" xfId="901"/>
    <cellStyle name="20% - Ênfase3 4 21" xfId="902"/>
    <cellStyle name="20% - Ênfase3 4 22" xfId="903"/>
    <cellStyle name="20% - Ênfase3 4 23" xfId="904"/>
    <cellStyle name="20% - Ênfase3 4 24" xfId="905"/>
    <cellStyle name="20% - Ênfase3 4 3" xfId="906"/>
    <cellStyle name="20% - Ênfase3 4 4" xfId="907"/>
    <cellStyle name="20% - Ênfase3 4 5" xfId="908"/>
    <cellStyle name="20% - Ênfase3 4 6" xfId="909"/>
    <cellStyle name="20% - Ênfase3 4 7" xfId="910"/>
    <cellStyle name="20% - Ênfase3 4 8" xfId="911"/>
    <cellStyle name="20% - Ênfase3 4 9" xfId="912"/>
    <cellStyle name="20% - Ênfase3 5" xfId="21"/>
    <cellStyle name="20% - Ênfase3 5 10" xfId="913"/>
    <cellStyle name="20% - Ênfase3 5 11" xfId="914"/>
    <cellStyle name="20% - Ênfase3 5 12" xfId="915"/>
    <cellStyle name="20% - Ênfase3 5 13" xfId="916"/>
    <cellStyle name="20% - Ênfase3 5 14" xfId="917"/>
    <cellStyle name="20% - Ênfase3 5 15" xfId="918"/>
    <cellStyle name="20% - Ênfase3 5 16" xfId="919"/>
    <cellStyle name="20% - Ênfase3 5 17" xfId="920"/>
    <cellStyle name="20% - Ênfase3 5 18" xfId="921"/>
    <cellStyle name="20% - Ênfase3 5 19" xfId="922"/>
    <cellStyle name="20% - Ênfase3 5 2" xfId="923"/>
    <cellStyle name="20% - Ênfase3 5 20" xfId="924"/>
    <cellStyle name="20% - Ênfase3 5 21" xfId="925"/>
    <cellStyle name="20% - Ênfase3 5 22" xfId="926"/>
    <cellStyle name="20% - Ênfase3 5 23" xfId="927"/>
    <cellStyle name="20% - Ênfase3 5 24" xfId="928"/>
    <cellStyle name="20% - Ênfase3 5 3" xfId="929"/>
    <cellStyle name="20% - Ênfase3 5 4" xfId="930"/>
    <cellStyle name="20% - Ênfase3 5 5" xfId="931"/>
    <cellStyle name="20% - Ênfase3 5 6" xfId="932"/>
    <cellStyle name="20% - Ênfase3 5 7" xfId="933"/>
    <cellStyle name="20% - Ênfase3 5 8" xfId="934"/>
    <cellStyle name="20% - Ênfase3 5 9" xfId="935"/>
    <cellStyle name="20% - Ênfase3 6" xfId="936"/>
    <cellStyle name="20% - Ênfase3 7" xfId="937"/>
    <cellStyle name="20% - Ênfase3 8" xfId="938"/>
    <cellStyle name="20% - Ênfase3 9" xfId="939"/>
    <cellStyle name="20% - Ênfase4" xfId="22" builtinId="42" customBuiltin="1"/>
    <cellStyle name="20% - Ênfase4 10" xfId="940"/>
    <cellStyle name="20% - Ênfase4 11" xfId="941"/>
    <cellStyle name="20% - Ênfase4 12" xfId="942"/>
    <cellStyle name="20% - Ênfase4 13" xfId="943"/>
    <cellStyle name="20% - Ênfase4 14" xfId="944"/>
    <cellStyle name="20% - Ênfase4 15" xfId="945"/>
    <cellStyle name="20% - Ênfase4 16" xfId="946"/>
    <cellStyle name="20% - Ênfase4 17" xfId="947"/>
    <cellStyle name="20% - Ênfase4 18" xfId="948"/>
    <cellStyle name="20% - Ênfase4 19" xfId="949"/>
    <cellStyle name="20% - Ênfase4 2" xfId="23"/>
    <cellStyle name="20% - Ênfase4 2 10" xfId="950"/>
    <cellStyle name="20% - Ênfase4 2 11" xfId="951"/>
    <cellStyle name="20% - Ênfase4 2 12" xfId="952"/>
    <cellStyle name="20% - Ênfase4 2 13" xfId="953"/>
    <cellStyle name="20% - Ênfase4 2 14" xfId="954"/>
    <cellStyle name="20% - Ênfase4 2 15" xfId="955"/>
    <cellStyle name="20% - Ênfase4 2 16" xfId="956"/>
    <cellStyle name="20% - Ênfase4 2 17" xfId="957"/>
    <cellStyle name="20% - Ênfase4 2 18" xfId="958"/>
    <cellStyle name="20% - Ênfase4 2 19" xfId="959"/>
    <cellStyle name="20% - Ênfase4 2 2" xfId="960"/>
    <cellStyle name="20% - Ênfase4 2 20" xfId="961"/>
    <cellStyle name="20% - Ênfase4 2 21" xfId="962"/>
    <cellStyle name="20% - Ênfase4 2 22" xfId="963"/>
    <cellStyle name="20% - Ênfase4 2 23" xfId="964"/>
    <cellStyle name="20% - Ênfase4 2 24" xfId="965"/>
    <cellStyle name="20% - Ênfase4 2 3" xfId="966"/>
    <cellStyle name="20% - Ênfase4 2 4" xfId="967"/>
    <cellStyle name="20% - Ênfase4 2 5" xfId="968"/>
    <cellStyle name="20% - Ênfase4 2 6" xfId="969"/>
    <cellStyle name="20% - Ênfase4 2 7" xfId="970"/>
    <cellStyle name="20% - Ênfase4 2 8" xfId="971"/>
    <cellStyle name="20% - Ênfase4 2 9" xfId="972"/>
    <cellStyle name="20% - Ênfase4 20" xfId="973"/>
    <cellStyle name="20% - Ênfase4 21" xfId="974"/>
    <cellStyle name="20% - Ênfase4 22" xfId="975"/>
    <cellStyle name="20% - Ênfase4 23" xfId="976"/>
    <cellStyle name="20% - Ênfase4 24" xfId="977"/>
    <cellStyle name="20% - Ênfase4 25" xfId="978"/>
    <cellStyle name="20% - Ênfase4 26" xfId="979"/>
    <cellStyle name="20% - Ênfase4 27" xfId="980"/>
    <cellStyle name="20% - Ênfase4 28" xfId="981"/>
    <cellStyle name="20% - Ênfase4 3" xfId="24"/>
    <cellStyle name="20% - Ênfase4 3 10" xfId="982"/>
    <cellStyle name="20% - Ênfase4 3 11" xfId="983"/>
    <cellStyle name="20% - Ênfase4 3 12" xfId="984"/>
    <cellStyle name="20% - Ênfase4 3 13" xfId="985"/>
    <cellStyle name="20% - Ênfase4 3 14" xfId="986"/>
    <cellStyle name="20% - Ênfase4 3 15" xfId="987"/>
    <cellStyle name="20% - Ênfase4 3 16" xfId="988"/>
    <cellStyle name="20% - Ênfase4 3 17" xfId="989"/>
    <cellStyle name="20% - Ênfase4 3 18" xfId="990"/>
    <cellStyle name="20% - Ênfase4 3 19" xfId="991"/>
    <cellStyle name="20% - Ênfase4 3 2" xfId="992"/>
    <cellStyle name="20% - Ênfase4 3 20" xfId="993"/>
    <cellStyle name="20% - Ênfase4 3 21" xfId="994"/>
    <cellStyle name="20% - Ênfase4 3 22" xfId="995"/>
    <cellStyle name="20% - Ênfase4 3 23" xfId="996"/>
    <cellStyle name="20% - Ênfase4 3 24" xfId="997"/>
    <cellStyle name="20% - Ênfase4 3 3" xfId="998"/>
    <cellStyle name="20% - Ênfase4 3 4" xfId="999"/>
    <cellStyle name="20% - Ênfase4 3 5" xfId="1000"/>
    <cellStyle name="20% - Ênfase4 3 6" xfId="1001"/>
    <cellStyle name="20% - Ênfase4 3 7" xfId="1002"/>
    <cellStyle name="20% - Ênfase4 3 8" xfId="1003"/>
    <cellStyle name="20% - Ênfase4 3 9" xfId="1004"/>
    <cellStyle name="20% - Ênfase4 4" xfId="25"/>
    <cellStyle name="20% - Ênfase4 4 10" xfId="1005"/>
    <cellStyle name="20% - Ênfase4 4 11" xfId="1006"/>
    <cellStyle name="20% - Ênfase4 4 12" xfId="1007"/>
    <cellStyle name="20% - Ênfase4 4 13" xfId="1008"/>
    <cellStyle name="20% - Ênfase4 4 14" xfId="1009"/>
    <cellStyle name="20% - Ênfase4 4 15" xfId="1010"/>
    <cellStyle name="20% - Ênfase4 4 16" xfId="1011"/>
    <cellStyle name="20% - Ênfase4 4 17" xfId="1012"/>
    <cellStyle name="20% - Ênfase4 4 18" xfId="1013"/>
    <cellStyle name="20% - Ênfase4 4 19" xfId="1014"/>
    <cellStyle name="20% - Ênfase4 4 2" xfId="1015"/>
    <cellStyle name="20% - Ênfase4 4 20" xfId="1016"/>
    <cellStyle name="20% - Ênfase4 4 21" xfId="1017"/>
    <cellStyle name="20% - Ênfase4 4 22" xfId="1018"/>
    <cellStyle name="20% - Ênfase4 4 23" xfId="1019"/>
    <cellStyle name="20% - Ênfase4 4 24" xfId="1020"/>
    <cellStyle name="20% - Ênfase4 4 3" xfId="1021"/>
    <cellStyle name="20% - Ênfase4 4 4" xfId="1022"/>
    <cellStyle name="20% - Ênfase4 4 5" xfId="1023"/>
    <cellStyle name="20% - Ênfase4 4 6" xfId="1024"/>
    <cellStyle name="20% - Ênfase4 4 7" xfId="1025"/>
    <cellStyle name="20% - Ênfase4 4 8" xfId="1026"/>
    <cellStyle name="20% - Ênfase4 4 9" xfId="1027"/>
    <cellStyle name="20% - Ênfase4 5" xfId="26"/>
    <cellStyle name="20% - Ênfase4 5 10" xfId="1028"/>
    <cellStyle name="20% - Ênfase4 5 11" xfId="1029"/>
    <cellStyle name="20% - Ênfase4 5 12" xfId="1030"/>
    <cellStyle name="20% - Ênfase4 5 13" xfId="1031"/>
    <cellStyle name="20% - Ênfase4 5 14" xfId="1032"/>
    <cellStyle name="20% - Ênfase4 5 15" xfId="1033"/>
    <cellStyle name="20% - Ênfase4 5 16" xfId="1034"/>
    <cellStyle name="20% - Ênfase4 5 17" xfId="1035"/>
    <cellStyle name="20% - Ênfase4 5 18" xfId="1036"/>
    <cellStyle name="20% - Ênfase4 5 19" xfId="1037"/>
    <cellStyle name="20% - Ênfase4 5 2" xfId="1038"/>
    <cellStyle name="20% - Ênfase4 5 20" xfId="1039"/>
    <cellStyle name="20% - Ênfase4 5 21" xfId="1040"/>
    <cellStyle name="20% - Ênfase4 5 22" xfId="1041"/>
    <cellStyle name="20% - Ênfase4 5 23" xfId="1042"/>
    <cellStyle name="20% - Ênfase4 5 24" xfId="1043"/>
    <cellStyle name="20% - Ênfase4 5 3" xfId="1044"/>
    <cellStyle name="20% - Ênfase4 5 4" xfId="1045"/>
    <cellStyle name="20% - Ênfase4 5 5" xfId="1046"/>
    <cellStyle name="20% - Ênfase4 5 6" xfId="1047"/>
    <cellStyle name="20% - Ênfase4 5 7" xfId="1048"/>
    <cellStyle name="20% - Ênfase4 5 8" xfId="1049"/>
    <cellStyle name="20% - Ênfase4 5 9" xfId="1050"/>
    <cellStyle name="20% - Ênfase4 6" xfId="1051"/>
    <cellStyle name="20% - Ênfase4 7" xfId="1052"/>
    <cellStyle name="20% - Ênfase4 8" xfId="1053"/>
    <cellStyle name="20% - Ênfase4 9" xfId="1054"/>
    <cellStyle name="20% - Ênfase5" xfId="27" builtinId="46" customBuiltin="1"/>
    <cellStyle name="20% - Ênfase5 10" xfId="1055"/>
    <cellStyle name="20% - Ênfase5 11" xfId="1056"/>
    <cellStyle name="20% - Ênfase5 12" xfId="1057"/>
    <cellStyle name="20% - Ênfase5 13" xfId="1058"/>
    <cellStyle name="20% - Ênfase5 14" xfId="1059"/>
    <cellStyle name="20% - Ênfase5 15" xfId="1060"/>
    <cellStyle name="20% - Ênfase5 16" xfId="1061"/>
    <cellStyle name="20% - Ênfase5 17" xfId="1062"/>
    <cellStyle name="20% - Ênfase5 18" xfId="1063"/>
    <cellStyle name="20% - Ênfase5 19" xfId="1064"/>
    <cellStyle name="20% - Ênfase5 2" xfId="28"/>
    <cellStyle name="20% - Ênfase5 2 10" xfId="1065"/>
    <cellStyle name="20% - Ênfase5 2 11" xfId="1066"/>
    <cellStyle name="20% - Ênfase5 2 12" xfId="1067"/>
    <cellStyle name="20% - Ênfase5 2 13" xfId="1068"/>
    <cellStyle name="20% - Ênfase5 2 14" xfId="1069"/>
    <cellStyle name="20% - Ênfase5 2 15" xfId="1070"/>
    <cellStyle name="20% - Ênfase5 2 16" xfId="1071"/>
    <cellStyle name="20% - Ênfase5 2 17" xfId="1072"/>
    <cellStyle name="20% - Ênfase5 2 18" xfId="1073"/>
    <cellStyle name="20% - Ênfase5 2 19" xfId="1074"/>
    <cellStyle name="20% - Ênfase5 2 2" xfId="1075"/>
    <cellStyle name="20% - Ênfase5 2 20" xfId="1076"/>
    <cellStyle name="20% - Ênfase5 2 21" xfId="1077"/>
    <cellStyle name="20% - Ênfase5 2 22" xfId="1078"/>
    <cellStyle name="20% - Ênfase5 2 23" xfId="1079"/>
    <cellStyle name="20% - Ênfase5 2 24" xfId="1080"/>
    <cellStyle name="20% - Ênfase5 2 3" xfId="1081"/>
    <cellStyle name="20% - Ênfase5 2 4" xfId="1082"/>
    <cellStyle name="20% - Ênfase5 2 5" xfId="1083"/>
    <cellStyle name="20% - Ênfase5 2 6" xfId="1084"/>
    <cellStyle name="20% - Ênfase5 2 7" xfId="1085"/>
    <cellStyle name="20% - Ênfase5 2 8" xfId="1086"/>
    <cellStyle name="20% - Ênfase5 2 9" xfId="1087"/>
    <cellStyle name="20% - Ênfase5 20" xfId="1088"/>
    <cellStyle name="20% - Ênfase5 21" xfId="1089"/>
    <cellStyle name="20% - Ênfase5 22" xfId="1090"/>
    <cellStyle name="20% - Ênfase5 23" xfId="1091"/>
    <cellStyle name="20% - Ênfase5 24" xfId="1092"/>
    <cellStyle name="20% - Ênfase5 25" xfId="1093"/>
    <cellStyle name="20% - Ênfase5 26" xfId="1094"/>
    <cellStyle name="20% - Ênfase5 27" xfId="1095"/>
    <cellStyle name="20% - Ênfase5 28" xfId="1096"/>
    <cellStyle name="20% - Ênfase5 3" xfId="29"/>
    <cellStyle name="20% - Ênfase5 3 10" xfId="1097"/>
    <cellStyle name="20% - Ênfase5 3 11" xfId="1098"/>
    <cellStyle name="20% - Ênfase5 3 12" xfId="1099"/>
    <cellStyle name="20% - Ênfase5 3 13" xfId="1100"/>
    <cellStyle name="20% - Ênfase5 3 14" xfId="1101"/>
    <cellStyle name="20% - Ênfase5 3 15" xfId="1102"/>
    <cellStyle name="20% - Ênfase5 3 16" xfId="1103"/>
    <cellStyle name="20% - Ênfase5 3 17" xfId="1104"/>
    <cellStyle name="20% - Ênfase5 3 18" xfId="1105"/>
    <cellStyle name="20% - Ênfase5 3 19" xfId="1106"/>
    <cellStyle name="20% - Ênfase5 3 2" xfId="1107"/>
    <cellStyle name="20% - Ênfase5 3 20" xfId="1108"/>
    <cellStyle name="20% - Ênfase5 3 21" xfId="1109"/>
    <cellStyle name="20% - Ênfase5 3 22" xfId="1110"/>
    <cellStyle name="20% - Ênfase5 3 23" xfId="1111"/>
    <cellStyle name="20% - Ênfase5 3 24" xfId="1112"/>
    <cellStyle name="20% - Ênfase5 3 3" xfId="1113"/>
    <cellStyle name="20% - Ênfase5 3 4" xfId="1114"/>
    <cellStyle name="20% - Ênfase5 3 5" xfId="1115"/>
    <cellStyle name="20% - Ênfase5 3 6" xfId="1116"/>
    <cellStyle name="20% - Ênfase5 3 7" xfId="1117"/>
    <cellStyle name="20% - Ênfase5 3 8" xfId="1118"/>
    <cellStyle name="20% - Ênfase5 3 9" xfId="1119"/>
    <cellStyle name="20% - Ênfase5 4" xfId="30"/>
    <cellStyle name="20% - Ênfase5 4 10" xfId="1120"/>
    <cellStyle name="20% - Ênfase5 4 11" xfId="1121"/>
    <cellStyle name="20% - Ênfase5 4 12" xfId="1122"/>
    <cellStyle name="20% - Ênfase5 4 13" xfId="1123"/>
    <cellStyle name="20% - Ênfase5 4 14" xfId="1124"/>
    <cellStyle name="20% - Ênfase5 4 15" xfId="1125"/>
    <cellStyle name="20% - Ênfase5 4 16" xfId="1126"/>
    <cellStyle name="20% - Ênfase5 4 17" xfId="1127"/>
    <cellStyle name="20% - Ênfase5 4 18" xfId="1128"/>
    <cellStyle name="20% - Ênfase5 4 19" xfId="1129"/>
    <cellStyle name="20% - Ênfase5 4 2" xfId="1130"/>
    <cellStyle name="20% - Ênfase5 4 20" xfId="1131"/>
    <cellStyle name="20% - Ênfase5 4 21" xfId="1132"/>
    <cellStyle name="20% - Ênfase5 4 22" xfId="1133"/>
    <cellStyle name="20% - Ênfase5 4 23" xfId="1134"/>
    <cellStyle name="20% - Ênfase5 4 24" xfId="1135"/>
    <cellStyle name="20% - Ênfase5 4 3" xfId="1136"/>
    <cellStyle name="20% - Ênfase5 4 4" xfId="1137"/>
    <cellStyle name="20% - Ênfase5 4 5" xfId="1138"/>
    <cellStyle name="20% - Ênfase5 4 6" xfId="1139"/>
    <cellStyle name="20% - Ênfase5 4 7" xfId="1140"/>
    <cellStyle name="20% - Ênfase5 4 8" xfId="1141"/>
    <cellStyle name="20% - Ênfase5 4 9" xfId="1142"/>
    <cellStyle name="20% - Ênfase5 5" xfId="31"/>
    <cellStyle name="20% - Ênfase5 5 10" xfId="1143"/>
    <cellStyle name="20% - Ênfase5 5 11" xfId="1144"/>
    <cellStyle name="20% - Ênfase5 5 12" xfId="1145"/>
    <cellStyle name="20% - Ênfase5 5 13" xfId="1146"/>
    <cellStyle name="20% - Ênfase5 5 14" xfId="1147"/>
    <cellStyle name="20% - Ênfase5 5 15" xfId="1148"/>
    <cellStyle name="20% - Ênfase5 5 16" xfId="1149"/>
    <cellStyle name="20% - Ênfase5 5 17" xfId="1150"/>
    <cellStyle name="20% - Ênfase5 5 18" xfId="1151"/>
    <cellStyle name="20% - Ênfase5 5 19" xfId="1152"/>
    <cellStyle name="20% - Ênfase5 5 2" xfId="1153"/>
    <cellStyle name="20% - Ênfase5 5 20" xfId="1154"/>
    <cellStyle name="20% - Ênfase5 5 21" xfId="1155"/>
    <cellStyle name="20% - Ênfase5 5 22" xfId="1156"/>
    <cellStyle name="20% - Ênfase5 5 23" xfId="1157"/>
    <cellStyle name="20% - Ênfase5 5 24" xfId="1158"/>
    <cellStyle name="20% - Ênfase5 5 3" xfId="1159"/>
    <cellStyle name="20% - Ênfase5 5 4" xfId="1160"/>
    <cellStyle name="20% - Ênfase5 5 5" xfId="1161"/>
    <cellStyle name="20% - Ênfase5 5 6" xfId="1162"/>
    <cellStyle name="20% - Ênfase5 5 7" xfId="1163"/>
    <cellStyle name="20% - Ênfase5 5 8" xfId="1164"/>
    <cellStyle name="20% - Ênfase5 5 9" xfId="1165"/>
    <cellStyle name="20% - Ênfase5 6" xfId="1166"/>
    <cellStyle name="20% - Ênfase5 7" xfId="1167"/>
    <cellStyle name="20% - Ênfase5 8" xfId="1168"/>
    <cellStyle name="20% - Ênfase5 9" xfId="1169"/>
    <cellStyle name="20% - Ênfase6" xfId="32" builtinId="50" customBuiltin="1"/>
    <cellStyle name="20% - Ênfase6 10" xfId="1170"/>
    <cellStyle name="20% - Ênfase6 11" xfId="1171"/>
    <cellStyle name="20% - Ênfase6 12" xfId="1172"/>
    <cellStyle name="20% - Ênfase6 13" xfId="1173"/>
    <cellStyle name="20% - Ênfase6 14" xfId="1174"/>
    <cellStyle name="20% - Ênfase6 15" xfId="1175"/>
    <cellStyle name="20% - Ênfase6 16" xfId="1176"/>
    <cellStyle name="20% - Ênfase6 17" xfId="1177"/>
    <cellStyle name="20% - Ênfase6 18" xfId="1178"/>
    <cellStyle name="20% - Ênfase6 19" xfId="1179"/>
    <cellStyle name="20% - Ênfase6 2" xfId="33"/>
    <cellStyle name="20% - Ênfase6 2 10" xfId="1180"/>
    <cellStyle name="20% - Ênfase6 2 11" xfId="1181"/>
    <cellStyle name="20% - Ênfase6 2 12" xfId="1182"/>
    <cellStyle name="20% - Ênfase6 2 13" xfId="1183"/>
    <cellStyle name="20% - Ênfase6 2 14" xfId="1184"/>
    <cellStyle name="20% - Ênfase6 2 15" xfId="1185"/>
    <cellStyle name="20% - Ênfase6 2 16" xfId="1186"/>
    <cellStyle name="20% - Ênfase6 2 17" xfId="1187"/>
    <cellStyle name="20% - Ênfase6 2 18" xfId="1188"/>
    <cellStyle name="20% - Ênfase6 2 19" xfId="1189"/>
    <cellStyle name="20% - Ênfase6 2 2" xfId="1190"/>
    <cellStyle name="20% - Ênfase6 2 20" xfId="1191"/>
    <cellStyle name="20% - Ênfase6 2 21" xfId="1192"/>
    <cellStyle name="20% - Ênfase6 2 22" xfId="1193"/>
    <cellStyle name="20% - Ênfase6 2 23" xfId="1194"/>
    <cellStyle name="20% - Ênfase6 2 24" xfId="1195"/>
    <cellStyle name="20% - Ênfase6 2 3" xfId="1196"/>
    <cellStyle name="20% - Ênfase6 2 4" xfId="1197"/>
    <cellStyle name="20% - Ênfase6 2 5" xfId="1198"/>
    <cellStyle name="20% - Ênfase6 2 6" xfId="1199"/>
    <cellStyle name="20% - Ênfase6 2 7" xfId="1200"/>
    <cellStyle name="20% - Ênfase6 2 8" xfId="1201"/>
    <cellStyle name="20% - Ênfase6 2 9" xfId="1202"/>
    <cellStyle name="20% - Ênfase6 20" xfId="1203"/>
    <cellStyle name="20% - Ênfase6 21" xfId="1204"/>
    <cellStyle name="20% - Ênfase6 22" xfId="1205"/>
    <cellStyle name="20% - Ênfase6 23" xfId="1206"/>
    <cellStyle name="20% - Ênfase6 24" xfId="1207"/>
    <cellStyle name="20% - Ênfase6 25" xfId="1208"/>
    <cellStyle name="20% - Ênfase6 26" xfId="1209"/>
    <cellStyle name="20% - Ênfase6 27" xfId="1210"/>
    <cellStyle name="20% - Ênfase6 28" xfId="1211"/>
    <cellStyle name="20% - Ênfase6 3" xfId="34"/>
    <cellStyle name="20% - Ênfase6 3 10" xfId="1212"/>
    <cellStyle name="20% - Ênfase6 3 11" xfId="1213"/>
    <cellStyle name="20% - Ênfase6 3 12" xfId="1214"/>
    <cellStyle name="20% - Ênfase6 3 13" xfId="1215"/>
    <cellStyle name="20% - Ênfase6 3 14" xfId="1216"/>
    <cellStyle name="20% - Ênfase6 3 15" xfId="1217"/>
    <cellStyle name="20% - Ênfase6 3 16" xfId="1218"/>
    <cellStyle name="20% - Ênfase6 3 17" xfId="1219"/>
    <cellStyle name="20% - Ênfase6 3 18" xfId="1220"/>
    <cellStyle name="20% - Ênfase6 3 19" xfId="1221"/>
    <cellStyle name="20% - Ênfase6 3 2" xfId="1222"/>
    <cellStyle name="20% - Ênfase6 3 20" xfId="1223"/>
    <cellStyle name="20% - Ênfase6 3 21" xfId="1224"/>
    <cellStyle name="20% - Ênfase6 3 22" xfId="1225"/>
    <cellStyle name="20% - Ênfase6 3 23" xfId="1226"/>
    <cellStyle name="20% - Ênfase6 3 24" xfId="1227"/>
    <cellStyle name="20% - Ênfase6 3 3" xfId="1228"/>
    <cellStyle name="20% - Ênfase6 3 4" xfId="1229"/>
    <cellStyle name="20% - Ênfase6 3 5" xfId="1230"/>
    <cellStyle name="20% - Ênfase6 3 6" xfId="1231"/>
    <cellStyle name="20% - Ênfase6 3 7" xfId="1232"/>
    <cellStyle name="20% - Ênfase6 3 8" xfId="1233"/>
    <cellStyle name="20% - Ênfase6 3 9" xfId="1234"/>
    <cellStyle name="20% - Ênfase6 4" xfId="35"/>
    <cellStyle name="20% - Ênfase6 4 10" xfId="1235"/>
    <cellStyle name="20% - Ênfase6 4 11" xfId="1236"/>
    <cellStyle name="20% - Ênfase6 4 12" xfId="1237"/>
    <cellStyle name="20% - Ênfase6 4 13" xfId="1238"/>
    <cellStyle name="20% - Ênfase6 4 14" xfId="1239"/>
    <cellStyle name="20% - Ênfase6 4 15" xfId="1240"/>
    <cellStyle name="20% - Ênfase6 4 16" xfId="1241"/>
    <cellStyle name="20% - Ênfase6 4 17" xfId="1242"/>
    <cellStyle name="20% - Ênfase6 4 18" xfId="1243"/>
    <cellStyle name="20% - Ênfase6 4 19" xfId="1244"/>
    <cellStyle name="20% - Ênfase6 4 2" xfId="1245"/>
    <cellStyle name="20% - Ênfase6 4 20" xfId="1246"/>
    <cellStyle name="20% - Ênfase6 4 21" xfId="1247"/>
    <cellStyle name="20% - Ênfase6 4 22" xfId="1248"/>
    <cellStyle name="20% - Ênfase6 4 23" xfId="1249"/>
    <cellStyle name="20% - Ênfase6 4 24" xfId="1250"/>
    <cellStyle name="20% - Ênfase6 4 3" xfId="1251"/>
    <cellStyle name="20% - Ênfase6 4 4" xfId="1252"/>
    <cellStyle name="20% - Ênfase6 4 5" xfId="1253"/>
    <cellStyle name="20% - Ênfase6 4 6" xfId="1254"/>
    <cellStyle name="20% - Ênfase6 4 7" xfId="1255"/>
    <cellStyle name="20% - Ênfase6 4 8" xfId="1256"/>
    <cellStyle name="20% - Ênfase6 4 9" xfId="1257"/>
    <cellStyle name="20% - Ênfase6 5" xfId="36"/>
    <cellStyle name="20% - Ênfase6 5 10" xfId="1258"/>
    <cellStyle name="20% - Ênfase6 5 11" xfId="1259"/>
    <cellStyle name="20% - Ênfase6 5 12" xfId="1260"/>
    <cellStyle name="20% - Ênfase6 5 13" xfId="1261"/>
    <cellStyle name="20% - Ênfase6 5 14" xfId="1262"/>
    <cellStyle name="20% - Ênfase6 5 15" xfId="1263"/>
    <cellStyle name="20% - Ênfase6 5 16" xfId="1264"/>
    <cellStyle name="20% - Ênfase6 5 17" xfId="1265"/>
    <cellStyle name="20% - Ênfase6 5 18" xfId="1266"/>
    <cellStyle name="20% - Ênfase6 5 19" xfId="1267"/>
    <cellStyle name="20% - Ênfase6 5 2" xfId="1268"/>
    <cellStyle name="20% - Ênfase6 5 20" xfId="1269"/>
    <cellStyle name="20% - Ênfase6 5 21" xfId="1270"/>
    <cellStyle name="20% - Ênfase6 5 22" xfId="1271"/>
    <cellStyle name="20% - Ênfase6 5 23" xfId="1272"/>
    <cellStyle name="20% - Ênfase6 5 24" xfId="1273"/>
    <cellStyle name="20% - Ênfase6 5 3" xfId="1274"/>
    <cellStyle name="20% - Ênfase6 5 4" xfId="1275"/>
    <cellStyle name="20% - Ênfase6 5 5" xfId="1276"/>
    <cellStyle name="20% - Ênfase6 5 6" xfId="1277"/>
    <cellStyle name="20% - Ênfase6 5 7" xfId="1278"/>
    <cellStyle name="20% - Ênfase6 5 8" xfId="1279"/>
    <cellStyle name="20% - Ênfase6 5 9" xfId="1280"/>
    <cellStyle name="20% - Ênfase6 6" xfId="1281"/>
    <cellStyle name="20% - Ênfase6 7" xfId="1282"/>
    <cellStyle name="20% - Ênfase6 8" xfId="1283"/>
    <cellStyle name="20% - Ênfase6 9" xfId="1284"/>
    <cellStyle name="40% - Accent1" xfId="37"/>
    <cellStyle name="40% - Accent1 10" xfId="1285"/>
    <cellStyle name="40% - Accent1 11" xfId="1286"/>
    <cellStyle name="40% - Accent1 12" xfId="1287"/>
    <cellStyle name="40% - Accent1 13" xfId="1288"/>
    <cellStyle name="40% - Accent1 14" xfId="1289"/>
    <cellStyle name="40% - Accent1 15" xfId="1290"/>
    <cellStyle name="40% - Accent1 16" xfId="1291"/>
    <cellStyle name="40% - Accent1 17" xfId="1292"/>
    <cellStyle name="40% - Accent1 18" xfId="1293"/>
    <cellStyle name="40% - Accent1 19" xfId="1294"/>
    <cellStyle name="40% - Accent1 2" xfId="1295"/>
    <cellStyle name="40% - Accent1 20" xfId="1296"/>
    <cellStyle name="40% - Accent1 21" xfId="1297"/>
    <cellStyle name="40% - Accent1 22" xfId="1298"/>
    <cellStyle name="40% - Accent1 23" xfId="1299"/>
    <cellStyle name="40% - Accent1 24" xfId="1300"/>
    <cellStyle name="40% - Accent1 3" xfId="1301"/>
    <cellStyle name="40% - Accent1 4" xfId="1302"/>
    <cellStyle name="40% - Accent1 5" xfId="1303"/>
    <cellStyle name="40% - Accent1 6" xfId="1304"/>
    <cellStyle name="40% - Accent1 7" xfId="1305"/>
    <cellStyle name="40% - Accent1 8" xfId="1306"/>
    <cellStyle name="40% - Accent1 9" xfId="1307"/>
    <cellStyle name="40% - Accent2" xfId="38"/>
    <cellStyle name="40% - Accent2 10" xfId="1308"/>
    <cellStyle name="40% - Accent2 11" xfId="1309"/>
    <cellStyle name="40% - Accent2 12" xfId="1310"/>
    <cellStyle name="40% - Accent2 13" xfId="1311"/>
    <cellStyle name="40% - Accent2 14" xfId="1312"/>
    <cellStyle name="40% - Accent2 15" xfId="1313"/>
    <cellStyle name="40% - Accent2 16" xfId="1314"/>
    <cellStyle name="40% - Accent2 17" xfId="1315"/>
    <cellStyle name="40% - Accent2 18" xfId="1316"/>
    <cellStyle name="40% - Accent2 19" xfId="1317"/>
    <cellStyle name="40% - Accent2 2" xfId="1318"/>
    <cellStyle name="40% - Accent2 20" xfId="1319"/>
    <cellStyle name="40% - Accent2 21" xfId="1320"/>
    <cellStyle name="40% - Accent2 22" xfId="1321"/>
    <cellStyle name="40% - Accent2 23" xfId="1322"/>
    <cellStyle name="40% - Accent2 24" xfId="1323"/>
    <cellStyle name="40% - Accent2 3" xfId="1324"/>
    <cellStyle name="40% - Accent2 4" xfId="1325"/>
    <cellStyle name="40% - Accent2 5" xfId="1326"/>
    <cellStyle name="40% - Accent2 6" xfId="1327"/>
    <cellStyle name="40% - Accent2 7" xfId="1328"/>
    <cellStyle name="40% - Accent2 8" xfId="1329"/>
    <cellStyle name="40% - Accent2 9" xfId="1330"/>
    <cellStyle name="40% - Accent3" xfId="39"/>
    <cellStyle name="40% - Accent3 10" xfId="1331"/>
    <cellStyle name="40% - Accent3 11" xfId="1332"/>
    <cellStyle name="40% - Accent3 12" xfId="1333"/>
    <cellStyle name="40% - Accent3 13" xfId="1334"/>
    <cellStyle name="40% - Accent3 14" xfId="1335"/>
    <cellStyle name="40% - Accent3 15" xfId="1336"/>
    <cellStyle name="40% - Accent3 16" xfId="1337"/>
    <cellStyle name="40% - Accent3 17" xfId="1338"/>
    <cellStyle name="40% - Accent3 18" xfId="1339"/>
    <cellStyle name="40% - Accent3 19" xfId="1340"/>
    <cellStyle name="40% - Accent3 2" xfId="1341"/>
    <cellStyle name="40% - Accent3 20" xfId="1342"/>
    <cellStyle name="40% - Accent3 21" xfId="1343"/>
    <cellStyle name="40% - Accent3 22" xfId="1344"/>
    <cellStyle name="40% - Accent3 23" xfId="1345"/>
    <cellStyle name="40% - Accent3 24" xfId="1346"/>
    <cellStyle name="40% - Accent3 3" xfId="1347"/>
    <cellStyle name="40% - Accent3 4" xfId="1348"/>
    <cellStyle name="40% - Accent3 5" xfId="1349"/>
    <cellStyle name="40% - Accent3 6" xfId="1350"/>
    <cellStyle name="40% - Accent3 7" xfId="1351"/>
    <cellStyle name="40% - Accent3 8" xfId="1352"/>
    <cellStyle name="40% - Accent3 9" xfId="1353"/>
    <cellStyle name="40% - Accent4" xfId="40"/>
    <cellStyle name="40% - Accent4 10" xfId="1354"/>
    <cellStyle name="40% - Accent4 11" xfId="1355"/>
    <cellStyle name="40% - Accent4 12" xfId="1356"/>
    <cellStyle name="40% - Accent4 13" xfId="1357"/>
    <cellStyle name="40% - Accent4 14" xfId="1358"/>
    <cellStyle name="40% - Accent4 15" xfId="1359"/>
    <cellStyle name="40% - Accent4 16" xfId="1360"/>
    <cellStyle name="40% - Accent4 17" xfId="1361"/>
    <cellStyle name="40% - Accent4 18" xfId="1362"/>
    <cellStyle name="40% - Accent4 19" xfId="1363"/>
    <cellStyle name="40% - Accent4 2" xfId="1364"/>
    <cellStyle name="40% - Accent4 20" xfId="1365"/>
    <cellStyle name="40% - Accent4 21" xfId="1366"/>
    <cellStyle name="40% - Accent4 22" xfId="1367"/>
    <cellStyle name="40% - Accent4 23" xfId="1368"/>
    <cellStyle name="40% - Accent4 24" xfId="1369"/>
    <cellStyle name="40% - Accent4 3" xfId="1370"/>
    <cellStyle name="40% - Accent4 4" xfId="1371"/>
    <cellStyle name="40% - Accent4 5" xfId="1372"/>
    <cellStyle name="40% - Accent4 6" xfId="1373"/>
    <cellStyle name="40% - Accent4 7" xfId="1374"/>
    <cellStyle name="40% - Accent4 8" xfId="1375"/>
    <cellStyle name="40% - Accent4 9" xfId="1376"/>
    <cellStyle name="40% - Accent5" xfId="41"/>
    <cellStyle name="40% - Accent5 10" xfId="1377"/>
    <cellStyle name="40% - Accent5 11" xfId="1378"/>
    <cellStyle name="40% - Accent5 12" xfId="1379"/>
    <cellStyle name="40% - Accent5 13" xfId="1380"/>
    <cellStyle name="40% - Accent5 14" xfId="1381"/>
    <cellStyle name="40% - Accent5 15" xfId="1382"/>
    <cellStyle name="40% - Accent5 16" xfId="1383"/>
    <cellStyle name="40% - Accent5 17" xfId="1384"/>
    <cellStyle name="40% - Accent5 18" xfId="1385"/>
    <cellStyle name="40% - Accent5 19" xfId="1386"/>
    <cellStyle name="40% - Accent5 2" xfId="1387"/>
    <cellStyle name="40% - Accent5 20" xfId="1388"/>
    <cellStyle name="40% - Accent5 21" xfId="1389"/>
    <cellStyle name="40% - Accent5 22" xfId="1390"/>
    <cellStyle name="40% - Accent5 23" xfId="1391"/>
    <cellStyle name="40% - Accent5 24" xfId="1392"/>
    <cellStyle name="40% - Accent5 3" xfId="1393"/>
    <cellStyle name="40% - Accent5 4" xfId="1394"/>
    <cellStyle name="40% - Accent5 5" xfId="1395"/>
    <cellStyle name="40% - Accent5 6" xfId="1396"/>
    <cellStyle name="40% - Accent5 7" xfId="1397"/>
    <cellStyle name="40% - Accent5 8" xfId="1398"/>
    <cellStyle name="40% - Accent5 9" xfId="1399"/>
    <cellStyle name="40% - Accent6" xfId="42"/>
    <cellStyle name="40% - Accent6 10" xfId="1400"/>
    <cellStyle name="40% - Accent6 11" xfId="1401"/>
    <cellStyle name="40% - Accent6 12" xfId="1402"/>
    <cellStyle name="40% - Accent6 13" xfId="1403"/>
    <cellStyle name="40% - Accent6 14" xfId="1404"/>
    <cellStyle name="40% - Accent6 15" xfId="1405"/>
    <cellStyle name="40% - Accent6 16" xfId="1406"/>
    <cellStyle name="40% - Accent6 17" xfId="1407"/>
    <cellStyle name="40% - Accent6 18" xfId="1408"/>
    <cellStyle name="40% - Accent6 19" xfId="1409"/>
    <cellStyle name="40% - Accent6 2" xfId="1410"/>
    <cellStyle name="40% - Accent6 20" xfId="1411"/>
    <cellStyle name="40% - Accent6 21" xfId="1412"/>
    <cellStyle name="40% - Accent6 22" xfId="1413"/>
    <cellStyle name="40% - Accent6 23" xfId="1414"/>
    <cellStyle name="40% - Accent6 24" xfId="1415"/>
    <cellStyle name="40% - Accent6 3" xfId="1416"/>
    <cellStyle name="40% - Accent6 4" xfId="1417"/>
    <cellStyle name="40% - Accent6 5" xfId="1418"/>
    <cellStyle name="40% - Accent6 6" xfId="1419"/>
    <cellStyle name="40% - Accent6 7" xfId="1420"/>
    <cellStyle name="40% - Accent6 8" xfId="1421"/>
    <cellStyle name="40% - Accent6 9" xfId="1422"/>
    <cellStyle name="40% - Ênfase1" xfId="43" builtinId="31" customBuiltin="1"/>
    <cellStyle name="40% - Ênfase1 10" xfId="1423"/>
    <cellStyle name="40% - Ênfase1 11" xfId="1424"/>
    <cellStyle name="40% - Ênfase1 12" xfId="1425"/>
    <cellStyle name="40% - Ênfase1 13" xfId="1426"/>
    <cellStyle name="40% - Ênfase1 14" xfId="1427"/>
    <cellStyle name="40% - Ênfase1 15" xfId="1428"/>
    <cellStyle name="40% - Ênfase1 16" xfId="1429"/>
    <cellStyle name="40% - Ênfase1 17" xfId="1430"/>
    <cellStyle name="40% - Ênfase1 18" xfId="1431"/>
    <cellStyle name="40% - Ênfase1 19" xfId="1432"/>
    <cellStyle name="40% - Ênfase1 2" xfId="44"/>
    <cellStyle name="40% - Ênfase1 2 10" xfId="1433"/>
    <cellStyle name="40% - Ênfase1 2 11" xfId="1434"/>
    <cellStyle name="40% - Ênfase1 2 12" xfId="1435"/>
    <cellStyle name="40% - Ênfase1 2 13" xfId="1436"/>
    <cellStyle name="40% - Ênfase1 2 14" xfId="1437"/>
    <cellStyle name="40% - Ênfase1 2 15" xfId="1438"/>
    <cellStyle name="40% - Ênfase1 2 16" xfId="1439"/>
    <cellStyle name="40% - Ênfase1 2 17" xfId="1440"/>
    <cellStyle name="40% - Ênfase1 2 18" xfId="1441"/>
    <cellStyle name="40% - Ênfase1 2 19" xfId="1442"/>
    <cellStyle name="40% - Ênfase1 2 2" xfId="1443"/>
    <cellStyle name="40% - Ênfase1 2 20" xfId="1444"/>
    <cellStyle name="40% - Ênfase1 2 21" xfId="1445"/>
    <cellStyle name="40% - Ênfase1 2 22" xfId="1446"/>
    <cellStyle name="40% - Ênfase1 2 23" xfId="1447"/>
    <cellStyle name="40% - Ênfase1 2 24" xfId="1448"/>
    <cellStyle name="40% - Ênfase1 2 3" xfId="1449"/>
    <cellStyle name="40% - Ênfase1 2 4" xfId="1450"/>
    <cellStyle name="40% - Ênfase1 2 5" xfId="1451"/>
    <cellStyle name="40% - Ênfase1 2 6" xfId="1452"/>
    <cellStyle name="40% - Ênfase1 2 7" xfId="1453"/>
    <cellStyle name="40% - Ênfase1 2 8" xfId="1454"/>
    <cellStyle name="40% - Ênfase1 2 9" xfId="1455"/>
    <cellStyle name="40% - Ênfase1 20" xfId="1456"/>
    <cellStyle name="40% - Ênfase1 21" xfId="1457"/>
    <cellStyle name="40% - Ênfase1 22" xfId="1458"/>
    <cellStyle name="40% - Ênfase1 23" xfId="1459"/>
    <cellStyle name="40% - Ênfase1 24" xfId="1460"/>
    <cellStyle name="40% - Ênfase1 25" xfId="1461"/>
    <cellStyle name="40% - Ênfase1 26" xfId="1462"/>
    <cellStyle name="40% - Ênfase1 27" xfId="1463"/>
    <cellStyle name="40% - Ênfase1 28" xfId="1464"/>
    <cellStyle name="40% - Ênfase1 3" xfId="45"/>
    <cellStyle name="40% - Ênfase1 3 10" xfId="1465"/>
    <cellStyle name="40% - Ênfase1 3 11" xfId="1466"/>
    <cellStyle name="40% - Ênfase1 3 12" xfId="1467"/>
    <cellStyle name="40% - Ênfase1 3 13" xfId="1468"/>
    <cellStyle name="40% - Ênfase1 3 14" xfId="1469"/>
    <cellStyle name="40% - Ênfase1 3 15" xfId="1470"/>
    <cellStyle name="40% - Ênfase1 3 16" xfId="1471"/>
    <cellStyle name="40% - Ênfase1 3 17" xfId="1472"/>
    <cellStyle name="40% - Ênfase1 3 18" xfId="1473"/>
    <cellStyle name="40% - Ênfase1 3 19" xfId="1474"/>
    <cellStyle name="40% - Ênfase1 3 2" xfId="1475"/>
    <cellStyle name="40% - Ênfase1 3 20" xfId="1476"/>
    <cellStyle name="40% - Ênfase1 3 21" xfId="1477"/>
    <cellStyle name="40% - Ênfase1 3 22" xfId="1478"/>
    <cellStyle name="40% - Ênfase1 3 23" xfId="1479"/>
    <cellStyle name="40% - Ênfase1 3 24" xfId="1480"/>
    <cellStyle name="40% - Ênfase1 3 3" xfId="1481"/>
    <cellStyle name="40% - Ênfase1 3 4" xfId="1482"/>
    <cellStyle name="40% - Ênfase1 3 5" xfId="1483"/>
    <cellStyle name="40% - Ênfase1 3 6" xfId="1484"/>
    <cellStyle name="40% - Ênfase1 3 7" xfId="1485"/>
    <cellStyle name="40% - Ênfase1 3 8" xfId="1486"/>
    <cellStyle name="40% - Ênfase1 3 9" xfId="1487"/>
    <cellStyle name="40% - Ênfase1 4" xfId="46"/>
    <cellStyle name="40% - Ênfase1 4 10" xfId="1488"/>
    <cellStyle name="40% - Ênfase1 4 11" xfId="1489"/>
    <cellStyle name="40% - Ênfase1 4 12" xfId="1490"/>
    <cellStyle name="40% - Ênfase1 4 13" xfId="1491"/>
    <cellStyle name="40% - Ênfase1 4 14" xfId="1492"/>
    <cellStyle name="40% - Ênfase1 4 15" xfId="1493"/>
    <cellStyle name="40% - Ênfase1 4 16" xfId="1494"/>
    <cellStyle name="40% - Ênfase1 4 17" xfId="1495"/>
    <cellStyle name="40% - Ênfase1 4 18" xfId="1496"/>
    <cellStyle name="40% - Ênfase1 4 19" xfId="1497"/>
    <cellStyle name="40% - Ênfase1 4 2" xfId="1498"/>
    <cellStyle name="40% - Ênfase1 4 20" xfId="1499"/>
    <cellStyle name="40% - Ênfase1 4 21" xfId="1500"/>
    <cellStyle name="40% - Ênfase1 4 22" xfId="1501"/>
    <cellStyle name="40% - Ênfase1 4 23" xfId="1502"/>
    <cellStyle name="40% - Ênfase1 4 24" xfId="1503"/>
    <cellStyle name="40% - Ênfase1 4 3" xfId="1504"/>
    <cellStyle name="40% - Ênfase1 4 4" xfId="1505"/>
    <cellStyle name="40% - Ênfase1 4 5" xfId="1506"/>
    <cellStyle name="40% - Ênfase1 4 6" xfId="1507"/>
    <cellStyle name="40% - Ênfase1 4 7" xfId="1508"/>
    <cellStyle name="40% - Ênfase1 4 8" xfId="1509"/>
    <cellStyle name="40% - Ênfase1 4 9" xfId="1510"/>
    <cellStyle name="40% - Ênfase1 5" xfId="47"/>
    <cellStyle name="40% - Ênfase1 5 10" xfId="1511"/>
    <cellStyle name="40% - Ênfase1 5 11" xfId="1512"/>
    <cellStyle name="40% - Ênfase1 5 12" xfId="1513"/>
    <cellStyle name="40% - Ênfase1 5 13" xfId="1514"/>
    <cellStyle name="40% - Ênfase1 5 14" xfId="1515"/>
    <cellStyle name="40% - Ênfase1 5 15" xfId="1516"/>
    <cellStyle name="40% - Ênfase1 5 16" xfId="1517"/>
    <cellStyle name="40% - Ênfase1 5 17" xfId="1518"/>
    <cellStyle name="40% - Ênfase1 5 18" xfId="1519"/>
    <cellStyle name="40% - Ênfase1 5 19" xfId="1520"/>
    <cellStyle name="40% - Ênfase1 5 2" xfId="1521"/>
    <cellStyle name="40% - Ênfase1 5 20" xfId="1522"/>
    <cellStyle name="40% - Ênfase1 5 21" xfId="1523"/>
    <cellStyle name="40% - Ênfase1 5 22" xfId="1524"/>
    <cellStyle name="40% - Ênfase1 5 23" xfId="1525"/>
    <cellStyle name="40% - Ênfase1 5 24" xfId="1526"/>
    <cellStyle name="40% - Ênfase1 5 3" xfId="1527"/>
    <cellStyle name="40% - Ênfase1 5 4" xfId="1528"/>
    <cellStyle name="40% - Ênfase1 5 5" xfId="1529"/>
    <cellStyle name="40% - Ênfase1 5 6" xfId="1530"/>
    <cellStyle name="40% - Ênfase1 5 7" xfId="1531"/>
    <cellStyle name="40% - Ênfase1 5 8" xfId="1532"/>
    <cellStyle name="40% - Ênfase1 5 9" xfId="1533"/>
    <cellStyle name="40% - Ênfase1 6" xfId="1534"/>
    <cellStyle name="40% - Ênfase1 7" xfId="1535"/>
    <cellStyle name="40% - Ênfase1 8" xfId="1536"/>
    <cellStyle name="40% - Ênfase1 9" xfId="1537"/>
    <cellStyle name="40% - Ênfase2" xfId="48" builtinId="35" customBuiltin="1"/>
    <cellStyle name="40% - Ênfase2 10" xfId="1538"/>
    <cellStyle name="40% - Ênfase2 11" xfId="1539"/>
    <cellStyle name="40% - Ênfase2 12" xfId="1540"/>
    <cellStyle name="40% - Ênfase2 13" xfId="1541"/>
    <cellStyle name="40% - Ênfase2 14" xfId="1542"/>
    <cellStyle name="40% - Ênfase2 15" xfId="1543"/>
    <cellStyle name="40% - Ênfase2 16" xfId="1544"/>
    <cellStyle name="40% - Ênfase2 17" xfId="1545"/>
    <cellStyle name="40% - Ênfase2 18" xfId="1546"/>
    <cellStyle name="40% - Ênfase2 19" xfId="1547"/>
    <cellStyle name="40% - Ênfase2 2" xfId="49"/>
    <cellStyle name="40% - Ênfase2 2 10" xfId="1548"/>
    <cellStyle name="40% - Ênfase2 2 11" xfId="1549"/>
    <cellStyle name="40% - Ênfase2 2 12" xfId="1550"/>
    <cellStyle name="40% - Ênfase2 2 13" xfId="1551"/>
    <cellStyle name="40% - Ênfase2 2 14" xfId="1552"/>
    <cellStyle name="40% - Ênfase2 2 15" xfId="1553"/>
    <cellStyle name="40% - Ênfase2 2 16" xfId="1554"/>
    <cellStyle name="40% - Ênfase2 2 17" xfId="1555"/>
    <cellStyle name="40% - Ênfase2 2 18" xfId="1556"/>
    <cellStyle name="40% - Ênfase2 2 19" xfId="1557"/>
    <cellStyle name="40% - Ênfase2 2 2" xfId="1558"/>
    <cellStyle name="40% - Ênfase2 2 20" xfId="1559"/>
    <cellStyle name="40% - Ênfase2 2 21" xfId="1560"/>
    <cellStyle name="40% - Ênfase2 2 22" xfId="1561"/>
    <cellStyle name="40% - Ênfase2 2 23" xfId="1562"/>
    <cellStyle name="40% - Ênfase2 2 24" xfId="1563"/>
    <cellStyle name="40% - Ênfase2 2 3" xfId="1564"/>
    <cellStyle name="40% - Ênfase2 2 4" xfId="1565"/>
    <cellStyle name="40% - Ênfase2 2 5" xfId="1566"/>
    <cellStyle name="40% - Ênfase2 2 6" xfId="1567"/>
    <cellStyle name="40% - Ênfase2 2 7" xfId="1568"/>
    <cellStyle name="40% - Ênfase2 2 8" xfId="1569"/>
    <cellStyle name="40% - Ênfase2 2 9" xfId="1570"/>
    <cellStyle name="40% - Ênfase2 20" xfId="1571"/>
    <cellStyle name="40% - Ênfase2 21" xfId="1572"/>
    <cellStyle name="40% - Ênfase2 22" xfId="1573"/>
    <cellStyle name="40% - Ênfase2 23" xfId="1574"/>
    <cellStyle name="40% - Ênfase2 24" xfId="1575"/>
    <cellStyle name="40% - Ênfase2 25" xfId="1576"/>
    <cellStyle name="40% - Ênfase2 26" xfId="1577"/>
    <cellStyle name="40% - Ênfase2 27" xfId="1578"/>
    <cellStyle name="40% - Ênfase2 28" xfId="1579"/>
    <cellStyle name="40% - Ênfase2 3" xfId="50"/>
    <cellStyle name="40% - Ênfase2 3 10" xfId="1580"/>
    <cellStyle name="40% - Ênfase2 3 11" xfId="1581"/>
    <cellStyle name="40% - Ênfase2 3 12" xfId="1582"/>
    <cellStyle name="40% - Ênfase2 3 13" xfId="1583"/>
    <cellStyle name="40% - Ênfase2 3 14" xfId="1584"/>
    <cellStyle name="40% - Ênfase2 3 15" xfId="1585"/>
    <cellStyle name="40% - Ênfase2 3 16" xfId="1586"/>
    <cellStyle name="40% - Ênfase2 3 17" xfId="1587"/>
    <cellStyle name="40% - Ênfase2 3 18" xfId="1588"/>
    <cellStyle name="40% - Ênfase2 3 19" xfId="1589"/>
    <cellStyle name="40% - Ênfase2 3 2" xfId="1590"/>
    <cellStyle name="40% - Ênfase2 3 20" xfId="1591"/>
    <cellStyle name="40% - Ênfase2 3 21" xfId="1592"/>
    <cellStyle name="40% - Ênfase2 3 22" xfId="1593"/>
    <cellStyle name="40% - Ênfase2 3 23" xfId="1594"/>
    <cellStyle name="40% - Ênfase2 3 24" xfId="1595"/>
    <cellStyle name="40% - Ênfase2 3 3" xfId="1596"/>
    <cellStyle name="40% - Ênfase2 3 4" xfId="1597"/>
    <cellStyle name="40% - Ênfase2 3 5" xfId="1598"/>
    <cellStyle name="40% - Ênfase2 3 6" xfId="1599"/>
    <cellStyle name="40% - Ênfase2 3 7" xfId="1600"/>
    <cellStyle name="40% - Ênfase2 3 8" xfId="1601"/>
    <cellStyle name="40% - Ênfase2 3 9" xfId="1602"/>
    <cellStyle name="40% - Ênfase2 4" xfId="51"/>
    <cellStyle name="40% - Ênfase2 4 10" xfId="1603"/>
    <cellStyle name="40% - Ênfase2 4 11" xfId="1604"/>
    <cellStyle name="40% - Ênfase2 4 12" xfId="1605"/>
    <cellStyle name="40% - Ênfase2 4 13" xfId="1606"/>
    <cellStyle name="40% - Ênfase2 4 14" xfId="1607"/>
    <cellStyle name="40% - Ênfase2 4 15" xfId="1608"/>
    <cellStyle name="40% - Ênfase2 4 16" xfId="1609"/>
    <cellStyle name="40% - Ênfase2 4 17" xfId="1610"/>
    <cellStyle name="40% - Ênfase2 4 18" xfId="1611"/>
    <cellStyle name="40% - Ênfase2 4 19" xfId="1612"/>
    <cellStyle name="40% - Ênfase2 4 2" xfId="1613"/>
    <cellStyle name="40% - Ênfase2 4 20" xfId="1614"/>
    <cellStyle name="40% - Ênfase2 4 21" xfId="1615"/>
    <cellStyle name="40% - Ênfase2 4 22" xfId="1616"/>
    <cellStyle name="40% - Ênfase2 4 23" xfId="1617"/>
    <cellStyle name="40% - Ênfase2 4 24" xfId="1618"/>
    <cellStyle name="40% - Ênfase2 4 3" xfId="1619"/>
    <cellStyle name="40% - Ênfase2 4 4" xfId="1620"/>
    <cellStyle name="40% - Ênfase2 4 5" xfId="1621"/>
    <cellStyle name="40% - Ênfase2 4 6" xfId="1622"/>
    <cellStyle name="40% - Ênfase2 4 7" xfId="1623"/>
    <cellStyle name="40% - Ênfase2 4 8" xfId="1624"/>
    <cellStyle name="40% - Ênfase2 4 9" xfId="1625"/>
    <cellStyle name="40% - Ênfase2 5" xfId="52"/>
    <cellStyle name="40% - Ênfase2 5 10" xfId="1626"/>
    <cellStyle name="40% - Ênfase2 5 11" xfId="1627"/>
    <cellStyle name="40% - Ênfase2 5 12" xfId="1628"/>
    <cellStyle name="40% - Ênfase2 5 13" xfId="1629"/>
    <cellStyle name="40% - Ênfase2 5 14" xfId="1630"/>
    <cellStyle name="40% - Ênfase2 5 15" xfId="1631"/>
    <cellStyle name="40% - Ênfase2 5 16" xfId="1632"/>
    <cellStyle name="40% - Ênfase2 5 17" xfId="1633"/>
    <cellStyle name="40% - Ênfase2 5 18" xfId="1634"/>
    <cellStyle name="40% - Ênfase2 5 19" xfId="1635"/>
    <cellStyle name="40% - Ênfase2 5 2" xfId="1636"/>
    <cellStyle name="40% - Ênfase2 5 20" xfId="1637"/>
    <cellStyle name="40% - Ênfase2 5 21" xfId="1638"/>
    <cellStyle name="40% - Ênfase2 5 22" xfId="1639"/>
    <cellStyle name="40% - Ênfase2 5 23" xfId="1640"/>
    <cellStyle name="40% - Ênfase2 5 24" xfId="1641"/>
    <cellStyle name="40% - Ênfase2 5 3" xfId="1642"/>
    <cellStyle name="40% - Ênfase2 5 4" xfId="1643"/>
    <cellStyle name="40% - Ênfase2 5 5" xfId="1644"/>
    <cellStyle name="40% - Ênfase2 5 6" xfId="1645"/>
    <cellStyle name="40% - Ênfase2 5 7" xfId="1646"/>
    <cellStyle name="40% - Ênfase2 5 8" xfId="1647"/>
    <cellStyle name="40% - Ênfase2 5 9" xfId="1648"/>
    <cellStyle name="40% - Ênfase2 6" xfId="1649"/>
    <cellStyle name="40% - Ênfase2 7" xfId="1650"/>
    <cellStyle name="40% - Ênfase2 8" xfId="1651"/>
    <cellStyle name="40% - Ênfase2 9" xfId="1652"/>
    <cellStyle name="40% - Ênfase3" xfId="53" builtinId="39" customBuiltin="1"/>
    <cellStyle name="40% - Ênfase3 10" xfId="1653"/>
    <cellStyle name="40% - Ênfase3 11" xfId="1654"/>
    <cellStyle name="40% - Ênfase3 12" xfId="1655"/>
    <cellStyle name="40% - Ênfase3 13" xfId="1656"/>
    <cellStyle name="40% - Ênfase3 14" xfId="1657"/>
    <cellStyle name="40% - Ênfase3 15" xfId="1658"/>
    <cellStyle name="40% - Ênfase3 16" xfId="1659"/>
    <cellStyle name="40% - Ênfase3 17" xfId="1660"/>
    <cellStyle name="40% - Ênfase3 18" xfId="1661"/>
    <cellStyle name="40% - Ênfase3 19" xfId="1662"/>
    <cellStyle name="40% - Ênfase3 2" xfId="54"/>
    <cellStyle name="40% - Ênfase3 2 10" xfId="1663"/>
    <cellStyle name="40% - Ênfase3 2 11" xfId="1664"/>
    <cellStyle name="40% - Ênfase3 2 12" xfId="1665"/>
    <cellStyle name="40% - Ênfase3 2 13" xfId="1666"/>
    <cellStyle name="40% - Ênfase3 2 14" xfId="1667"/>
    <cellStyle name="40% - Ênfase3 2 15" xfId="1668"/>
    <cellStyle name="40% - Ênfase3 2 16" xfId="1669"/>
    <cellStyle name="40% - Ênfase3 2 17" xfId="1670"/>
    <cellStyle name="40% - Ênfase3 2 18" xfId="1671"/>
    <cellStyle name="40% - Ênfase3 2 19" xfId="1672"/>
    <cellStyle name="40% - Ênfase3 2 2" xfId="1673"/>
    <cellStyle name="40% - Ênfase3 2 20" xfId="1674"/>
    <cellStyle name="40% - Ênfase3 2 21" xfId="1675"/>
    <cellStyle name="40% - Ênfase3 2 22" xfId="1676"/>
    <cellStyle name="40% - Ênfase3 2 23" xfId="1677"/>
    <cellStyle name="40% - Ênfase3 2 24" xfId="1678"/>
    <cellStyle name="40% - Ênfase3 2 3" xfId="1679"/>
    <cellStyle name="40% - Ênfase3 2 4" xfId="1680"/>
    <cellStyle name="40% - Ênfase3 2 5" xfId="1681"/>
    <cellStyle name="40% - Ênfase3 2 6" xfId="1682"/>
    <cellStyle name="40% - Ênfase3 2 7" xfId="1683"/>
    <cellStyle name="40% - Ênfase3 2 8" xfId="1684"/>
    <cellStyle name="40% - Ênfase3 2 9" xfId="1685"/>
    <cellStyle name="40% - Ênfase3 20" xfId="1686"/>
    <cellStyle name="40% - Ênfase3 21" xfId="1687"/>
    <cellStyle name="40% - Ênfase3 22" xfId="1688"/>
    <cellStyle name="40% - Ênfase3 23" xfId="1689"/>
    <cellStyle name="40% - Ênfase3 24" xfId="1690"/>
    <cellStyle name="40% - Ênfase3 25" xfId="1691"/>
    <cellStyle name="40% - Ênfase3 26" xfId="1692"/>
    <cellStyle name="40% - Ênfase3 27" xfId="1693"/>
    <cellStyle name="40% - Ênfase3 28" xfId="1694"/>
    <cellStyle name="40% - Ênfase3 3" xfId="55"/>
    <cellStyle name="40% - Ênfase3 3 10" xfId="1695"/>
    <cellStyle name="40% - Ênfase3 3 11" xfId="1696"/>
    <cellStyle name="40% - Ênfase3 3 12" xfId="1697"/>
    <cellStyle name="40% - Ênfase3 3 13" xfId="1698"/>
    <cellStyle name="40% - Ênfase3 3 14" xfId="1699"/>
    <cellStyle name="40% - Ênfase3 3 15" xfId="1700"/>
    <cellStyle name="40% - Ênfase3 3 16" xfId="1701"/>
    <cellStyle name="40% - Ênfase3 3 17" xfId="1702"/>
    <cellStyle name="40% - Ênfase3 3 18" xfId="1703"/>
    <cellStyle name="40% - Ênfase3 3 19" xfId="1704"/>
    <cellStyle name="40% - Ênfase3 3 2" xfId="1705"/>
    <cellStyle name="40% - Ênfase3 3 20" xfId="1706"/>
    <cellStyle name="40% - Ênfase3 3 21" xfId="1707"/>
    <cellStyle name="40% - Ênfase3 3 22" xfId="1708"/>
    <cellStyle name="40% - Ênfase3 3 23" xfId="1709"/>
    <cellStyle name="40% - Ênfase3 3 24" xfId="1710"/>
    <cellStyle name="40% - Ênfase3 3 3" xfId="1711"/>
    <cellStyle name="40% - Ênfase3 3 4" xfId="1712"/>
    <cellStyle name="40% - Ênfase3 3 5" xfId="1713"/>
    <cellStyle name="40% - Ênfase3 3 6" xfId="1714"/>
    <cellStyle name="40% - Ênfase3 3 7" xfId="1715"/>
    <cellStyle name="40% - Ênfase3 3 8" xfId="1716"/>
    <cellStyle name="40% - Ênfase3 3 9" xfId="1717"/>
    <cellStyle name="40% - Ênfase3 4" xfId="56"/>
    <cellStyle name="40% - Ênfase3 4 10" xfId="1718"/>
    <cellStyle name="40% - Ênfase3 4 11" xfId="1719"/>
    <cellStyle name="40% - Ênfase3 4 12" xfId="1720"/>
    <cellStyle name="40% - Ênfase3 4 13" xfId="1721"/>
    <cellStyle name="40% - Ênfase3 4 14" xfId="1722"/>
    <cellStyle name="40% - Ênfase3 4 15" xfId="1723"/>
    <cellStyle name="40% - Ênfase3 4 16" xfId="1724"/>
    <cellStyle name="40% - Ênfase3 4 17" xfId="1725"/>
    <cellStyle name="40% - Ênfase3 4 18" xfId="1726"/>
    <cellStyle name="40% - Ênfase3 4 19" xfId="1727"/>
    <cellStyle name="40% - Ênfase3 4 2" xfId="1728"/>
    <cellStyle name="40% - Ênfase3 4 20" xfId="1729"/>
    <cellStyle name="40% - Ênfase3 4 21" xfId="1730"/>
    <cellStyle name="40% - Ênfase3 4 22" xfId="1731"/>
    <cellStyle name="40% - Ênfase3 4 23" xfId="1732"/>
    <cellStyle name="40% - Ênfase3 4 24" xfId="1733"/>
    <cellStyle name="40% - Ênfase3 4 3" xfId="1734"/>
    <cellStyle name="40% - Ênfase3 4 4" xfId="1735"/>
    <cellStyle name="40% - Ênfase3 4 5" xfId="1736"/>
    <cellStyle name="40% - Ênfase3 4 6" xfId="1737"/>
    <cellStyle name="40% - Ênfase3 4 7" xfId="1738"/>
    <cellStyle name="40% - Ênfase3 4 8" xfId="1739"/>
    <cellStyle name="40% - Ênfase3 4 9" xfId="1740"/>
    <cellStyle name="40% - Ênfase3 5" xfId="57"/>
    <cellStyle name="40% - Ênfase3 5 10" xfId="1741"/>
    <cellStyle name="40% - Ênfase3 5 11" xfId="1742"/>
    <cellStyle name="40% - Ênfase3 5 12" xfId="1743"/>
    <cellStyle name="40% - Ênfase3 5 13" xfId="1744"/>
    <cellStyle name="40% - Ênfase3 5 14" xfId="1745"/>
    <cellStyle name="40% - Ênfase3 5 15" xfId="1746"/>
    <cellStyle name="40% - Ênfase3 5 16" xfId="1747"/>
    <cellStyle name="40% - Ênfase3 5 17" xfId="1748"/>
    <cellStyle name="40% - Ênfase3 5 18" xfId="1749"/>
    <cellStyle name="40% - Ênfase3 5 19" xfId="1750"/>
    <cellStyle name="40% - Ênfase3 5 2" xfId="1751"/>
    <cellStyle name="40% - Ênfase3 5 20" xfId="1752"/>
    <cellStyle name="40% - Ênfase3 5 21" xfId="1753"/>
    <cellStyle name="40% - Ênfase3 5 22" xfId="1754"/>
    <cellStyle name="40% - Ênfase3 5 23" xfId="1755"/>
    <cellStyle name="40% - Ênfase3 5 24" xfId="1756"/>
    <cellStyle name="40% - Ênfase3 5 3" xfId="1757"/>
    <cellStyle name="40% - Ênfase3 5 4" xfId="1758"/>
    <cellStyle name="40% - Ênfase3 5 5" xfId="1759"/>
    <cellStyle name="40% - Ênfase3 5 6" xfId="1760"/>
    <cellStyle name="40% - Ênfase3 5 7" xfId="1761"/>
    <cellStyle name="40% - Ênfase3 5 8" xfId="1762"/>
    <cellStyle name="40% - Ênfase3 5 9" xfId="1763"/>
    <cellStyle name="40% - Ênfase3 6" xfId="1764"/>
    <cellStyle name="40% - Ênfase3 7" xfId="1765"/>
    <cellStyle name="40% - Ênfase3 8" xfId="1766"/>
    <cellStyle name="40% - Ênfase3 9" xfId="1767"/>
    <cellStyle name="40% - Ênfase4" xfId="58" builtinId="43" customBuiltin="1"/>
    <cellStyle name="40% - Ênfase4 10" xfId="1768"/>
    <cellStyle name="40% - Ênfase4 11" xfId="1769"/>
    <cellStyle name="40% - Ênfase4 12" xfId="1770"/>
    <cellStyle name="40% - Ênfase4 13" xfId="1771"/>
    <cellStyle name="40% - Ênfase4 14" xfId="1772"/>
    <cellStyle name="40% - Ênfase4 15" xfId="1773"/>
    <cellStyle name="40% - Ênfase4 16" xfId="1774"/>
    <cellStyle name="40% - Ênfase4 17" xfId="1775"/>
    <cellStyle name="40% - Ênfase4 18" xfId="1776"/>
    <cellStyle name="40% - Ênfase4 19" xfId="1777"/>
    <cellStyle name="40% - Ênfase4 2" xfId="59"/>
    <cellStyle name="40% - Ênfase4 2 10" xfId="1778"/>
    <cellStyle name="40% - Ênfase4 2 11" xfId="1779"/>
    <cellStyle name="40% - Ênfase4 2 12" xfId="1780"/>
    <cellStyle name="40% - Ênfase4 2 13" xfId="1781"/>
    <cellStyle name="40% - Ênfase4 2 14" xfId="1782"/>
    <cellStyle name="40% - Ênfase4 2 15" xfId="1783"/>
    <cellStyle name="40% - Ênfase4 2 16" xfId="1784"/>
    <cellStyle name="40% - Ênfase4 2 17" xfId="1785"/>
    <cellStyle name="40% - Ênfase4 2 18" xfId="1786"/>
    <cellStyle name="40% - Ênfase4 2 19" xfId="1787"/>
    <cellStyle name="40% - Ênfase4 2 2" xfId="1788"/>
    <cellStyle name="40% - Ênfase4 2 20" xfId="1789"/>
    <cellStyle name="40% - Ênfase4 2 21" xfId="1790"/>
    <cellStyle name="40% - Ênfase4 2 22" xfId="1791"/>
    <cellStyle name="40% - Ênfase4 2 23" xfId="1792"/>
    <cellStyle name="40% - Ênfase4 2 24" xfId="1793"/>
    <cellStyle name="40% - Ênfase4 2 3" xfId="1794"/>
    <cellStyle name="40% - Ênfase4 2 4" xfId="1795"/>
    <cellStyle name="40% - Ênfase4 2 5" xfId="1796"/>
    <cellStyle name="40% - Ênfase4 2 6" xfId="1797"/>
    <cellStyle name="40% - Ênfase4 2 7" xfId="1798"/>
    <cellStyle name="40% - Ênfase4 2 8" xfId="1799"/>
    <cellStyle name="40% - Ênfase4 2 9" xfId="1800"/>
    <cellStyle name="40% - Ênfase4 20" xfId="1801"/>
    <cellStyle name="40% - Ênfase4 21" xfId="1802"/>
    <cellStyle name="40% - Ênfase4 22" xfId="1803"/>
    <cellStyle name="40% - Ênfase4 23" xfId="1804"/>
    <cellStyle name="40% - Ênfase4 24" xfId="1805"/>
    <cellStyle name="40% - Ênfase4 25" xfId="1806"/>
    <cellStyle name="40% - Ênfase4 26" xfId="1807"/>
    <cellStyle name="40% - Ênfase4 27" xfId="1808"/>
    <cellStyle name="40% - Ênfase4 28" xfId="1809"/>
    <cellStyle name="40% - Ênfase4 3" xfId="60"/>
    <cellStyle name="40% - Ênfase4 3 10" xfId="1810"/>
    <cellStyle name="40% - Ênfase4 3 11" xfId="1811"/>
    <cellStyle name="40% - Ênfase4 3 12" xfId="1812"/>
    <cellStyle name="40% - Ênfase4 3 13" xfId="1813"/>
    <cellStyle name="40% - Ênfase4 3 14" xfId="1814"/>
    <cellStyle name="40% - Ênfase4 3 15" xfId="1815"/>
    <cellStyle name="40% - Ênfase4 3 16" xfId="1816"/>
    <cellStyle name="40% - Ênfase4 3 17" xfId="1817"/>
    <cellStyle name="40% - Ênfase4 3 18" xfId="1818"/>
    <cellStyle name="40% - Ênfase4 3 19" xfId="1819"/>
    <cellStyle name="40% - Ênfase4 3 2" xfId="1820"/>
    <cellStyle name="40% - Ênfase4 3 20" xfId="1821"/>
    <cellStyle name="40% - Ênfase4 3 21" xfId="1822"/>
    <cellStyle name="40% - Ênfase4 3 22" xfId="1823"/>
    <cellStyle name="40% - Ênfase4 3 23" xfId="1824"/>
    <cellStyle name="40% - Ênfase4 3 24" xfId="1825"/>
    <cellStyle name="40% - Ênfase4 3 3" xfId="1826"/>
    <cellStyle name="40% - Ênfase4 3 4" xfId="1827"/>
    <cellStyle name="40% - Ênfase4 3 5" xfId="1828"/>
    <cellStyle name="40% - Ênfase4 3 6" xfId="1829"/>
    <cellStyle name="40% - Ênfase4 3 7" xfId="1830"/>
    <cellStyle name="40% - Ênfase4 3 8" xfId="1831"/>
    <cellStyle name="40% - Ênfase4 3 9" xfId="1832"/>
    <cellStyle name="40% - Ênfase4 4" xfId="61"/>
    <cellStyle name="40% - Ênfase4 4 10" xfId="1833"/>
    <cellStyle name="40% - Ênfase4 4 11" xfId="1834"/>
    <cellStyle name="40% - Ênfase4 4 12" xfId="1835"/>
    <cellStyle name="40% - Ênfase4 4 13" xfId="1836"/>
    <cellStyle name="40% - Ênfase4 4 14" xfId="1837"/>
    <cellStyle name="40% - Ênfase4 4 15" xfId="1838"/>
    <cellStyle name="40% - Ênfase4 4 16" xfId="1839"/>
    <cellStyle name="40% - Ênfase4 4 17" xfId="1840"/>
    <cellStyle name="40% - Ênfase4 4 18" xfId="1841"/>
    <cellStyle name="40% - Ênfase4 4 19" xfId="1842"/>
    <cellStyle name="40% - Ênfase4 4 2" xfId="1843"/>
    <cellStyle name="40% - Ênfase4 4 20" xfId="1844"/>
    <cellStyle name="40% - Ênfase4 4 21" xfId="1845"/>
    <cellStyle name="40% - Ênfase4 4 22" xfId="1846"/>
    <cellStyle name="40% - Ênfase4 4 23" xfId="1847"/>
    <cellStyle name="40% - Ênfase4 4 24" xfId="1848"/>
    <cellStyle name="40% - Ênfase4 4 3" xfId="1849"/>
    <cellStyle name="40% - Ênfase4 4 4" xfId="1850"/>
    <cellStyle name="40% - Ênfase4 4 5" xfId="1851"/>
    <cellStyle name="40% - Ênfase4 4 6" xfId="1852"/>
    <cellStyle name="40% - Ênfase4 4 7" xfId="1853"/>
    <cellStyle name="40% - Ênfase4 4 8" xfId="1854"/>
    <cellStyle name="40% - Ênfase4 4 9" xfId="1855"/>
    <cellStyle name="40% - Ênfase4 5" xfId="62"/>
    <cellStyle name="40% - Ênfase4 5 10" xfId="1856"/>
    <cellStyle name="40% - Ênfase4 5 11" xfId="1857"/>
    <cellStyle name="40% - Ênfase4 5 12" xfId="1858"/>
    <cellStyle name="40% - Ênfase4 5 13" xfId="1859"/>
    <cellStyle name="40% - Ênfase4 5 14" xfId="1860"/>
    <cellStyle name="40% - Ênfase4 5 15" xfId="1861"/>
    <cellStyle name="40% - Ênfase4 5 16" xfId="1862"/>
    <cellStyle name="40% - Ênfase4 5 17" xfId="1863"/>
    <cellStyle name="40% - Ênfase4 5 18" xfId="1864"/>
    <cellStyle name="40% - Ênfase4 5 19" xfId="1865"/>
    <cellStyle name="40% - Ênfase4 5 2" xfId="1866"/>
    <cellStyle name="40% - Ênfase4 5 20" xfId="1867"/>
    <cellStyle name="40% - Ênfase4 5 21" xfId="1868"/>
    <cellStyle name="40% - Ênfase4 5 22" xfId="1869"/>
    <cellStyle name="40% - Ênfase4 5 23" xfId="1870"/>
    <cellStyle name="40% - Ênfase4 5 24" xfId="1871"/>
    <cellStyle name="40% - Ênfase4 5 3" xfId="1872"/>
    <cellStyle name="40% - Ênfase4 5 4" xfId="1873"/>
    <cellStyle name="40% - Ênfase4 5 5" xfId="1874"/>
    <cellStyle name="40% - Ênfase4 5 6" xfId="1875"/>
    <cellStyle name="40% - Ênfase4 5 7" xfId="1876"/>
    <cellStyle name="40% - Ênfase4 5 8" xfId="1877"/>
    <cellStyle name="40% - Ênfase4 5 9" xfId="1878"/>
    <cellStyle name="40% - Ênfase4 6" xfId="1879"/>
    <cellStyle name="40% - Ênfase4 7" xfId="1880"/>
    <cellStyle name="40% - Ênfase4 8" xfId="1881"/>
    <cellStyle name="40% - Ênfase4 9" xfId="1882"/>
    <cellStyle name="40% - Ênfase5" xfId="63" builtinId="47" customBuiltin="1"/>
    <cellStyle name="40% - Ênfase5 10" xfId="1883"/>
    <cellStyle name="40% - Ênfase5 11" xfId="1884"/>
    <cellStyle name="40% - Ênfase5 12" xfId="1885"/>
    <cellStyle name="40% - Ênfase5 13" xfId="1886"/>
    <cellStyle name="40% - Ênfase5 14" xfId="1887"/>
    <cellStyle name="40% - Ênfase5 15" xfId="1888"/>
    <cellStyle name="40% - Ênfase5 16" xfId="1889"/>
    <cellStyle name="40% - Ênfase5 17" xfId="1890"/>
    <cellStyle name="40% - Ênfase5 18" xfId="1891"/>
    <cellStyle name="40% - Ênfase5 19" xfId="1892"/>
    <cellStyle name="40% - Ênfase5 2" xfId="64"/>
    <cellStyle name="40% - Ênfase5 2 10" xfId="1893"/>
    <cellStyle name="40% - Ênfase5 2 11" xfId="1894"/>
    <cellStyle name="40% - Ênfase5 2 12" xfId="1895"/>
    <cellStyle name="40% - Ênfase5 2 13" xfId="1896"/>
    <cellStyle name="40% - Ênfase5 2 14" xfId="1897"/>
    <cellStyle name="40% - Ênfase5 2 15" xfId="1898"/>
    <cellStyle name="40% - Ênfase5 2 16" xfId="1899"/>
    <cellStyle name="40% - Ênfase5 2 17" xfId="1900"/>
    <cellStyle name="40% - Ênfase5 2 18" xfId="1901"/>
    <cellStyle name="40% - Ênfase5 2 19" xfId="1902"/>
    <cellStyle name="40% - Ênfase5 2 2" xfId="1903"/>
    <cellStyle name="40% - Ênfase5 2 20" xfId="1904"/>
    <cellStyle name="40% - Ênfase5 2 21" xfId="1905"/>
    <cellStyle name="40% - Ênfase5 2 22" xfId="1906"/>
    <cellStyle name="40% - Ênfase5 2 23" xfId="1907"/>
    <cellStyle name="40% - Ênfase5 2 24" xfId="1908"/>
    <cellStyle name="40% - Ênfase5 2 3" xfId="1909"/>
    <cellStyle name="40% - Ênfase5 2 4" xfId="1910"/>
    <cellStyle name="40% - Ênfase5 2 5" xfId="1911"/>
    <cellStyle name="40% - Ênfase5 2 6" xfId="1912"/>
    <cellStyle name="40% - Ênfase5 2 7" xfId="1913"/>
    <cellStyle name="40% - Ênfase5 2 8" xfId="1914"/>
    <cellStyle name="40% - Ênfase5 2 9" xfId="1915"/>
    <cellStyle name="40% - Ênfase5 20" xfId="1916"/>
    <cellStyle name="40% - Ênfase5 21" xfId="1917"/>
    <cellStyle name="40% - Ênfase5 22" xfId="1918"/>
    <cellStyle name="40% - Ênfase5 23" xfId="1919"/>
    <cellStyle name="40% - Ênfase5 24" xfId="1920"/>
    <cellStyle name="40% - Ênfase5 25" xfId="1921"/>
    <cellStyle name="40% - Ênfase5 26" xfId="1922"/>
    <cellStyle name="40% - Ênfase5 27" xfId="1923"/>
    <cellStyle name="40% - Ênfase5 28" xfId="1924"/>
    <cellStyle name="40% - Ênfase5 3" xfId="65"/>
    <cellStyle name="40% - Ênfase5 3 10" xfId="1925"/>
    <cellStyle name="40% - Ênfase5 3 11" xfId="1926"/>
    <cellStyle name="40% - Ênfase5 3 12" xfId="1927"/>
    <cellStyle name="40% - Ênfase5 3 13" xfId="1928"/>
    <cellStyle name="40% - Ênfase5 3 14" xfId="1929"/>
    <cellStyle name="40% - Ênfase5 3 15" xfId="1930"/>
    <cellStyle name="40% - Ênfase5 3 16" xfId="1931"/>
    <cellStyle name="40% - Ênfase5 3 17" xfId="1932"/>
    <cellStyle name="40% - Ênfase5 3 18" xfId="1933"/>
    <cellStyle name="40% - Ênfase5 3 19" xfId="1934"/>
    <cellStyle name="40% - Ênfase5 3 2" xfId="1935"/>
    <cellStyle name="40% - Ênfase5 3 20" xfId="1936"/>
    <cellStyle name="40% - Ênfase5 3 21" xfId="1937"/>
    <cellStyle name="40% - Ênfase5 3 22" xfId="1938"/>
    <cellStyle name="40% - Ênfase5 3 23" xfId="1939"/>
    <cellStyle name="40% - Ênfase5 3 24" xfId="1940"/>
    <cellStyle name="40% - Ênfase5 3 3" xfId="1941"/>
    <cellStyle name="40% - Ênfase5 3 4" xfId="1942"/>
    <cellStyle name="40% - Ênfase5 3 5" xfId="1943"/>
    <cellStyle name="40% - Ênfase5 3 6" xfId="1944"/>
    <cellStyle name="40% - Ênfase5 3 7" xfId="1945"/>
    <cellStyle name="40% - Ênfase5 3 8" xfId="1946"/>
    <cellStyle name="40% - Ênfase5 3 9" xfId="1947"/>
    <cellStyle name="40% - Ênfase5 4" xfId="66"/>
    <cellStyle name="40% - Ênfase5 4 10" xfId="1948"/>
    <cellStyle name="40% - Ênfase5 4 11" xfId="1949"/>
    <cellStyle name="40% - Ênfase5 4 12" xfId="1950"/>
    <cellStyle name="40% - Ênfase5 4 13" xfId="1951"/>
    <cellStyle name="40% - Ênfase5 4 14" xfId="1952"/>
    <cellStyle name="40% - Ênfase5 4 15" xfId="1953"/>
    <cellStyle name="40% - Ênfase5 4 16" xfId="1954"/>
    <cellStyle name="40% - Ênfase5 4 17" xfId="1955"/>
    <cellStyle name="40% - Ênfase5 4 18" xfId="1956"/>
    <cellStyle name="40% - Ênfase5 4 19" xfId="1957"/>
    <cellStyle name="40% - Ênfase5 4 2" xfId="1958"/>
    <cellStyle name="40% - Ênfase5 4 20" xfId="1959"/>
    <cellStyle name="40% - Ênfase5 4 21" xfId="1960"/>
    <cellStyle name="40% - Ênfase5 4 22" xfId="1961"/>
    <cellStyle name="40% - Ênfase5 4 23" xfId="1962"/>
    <cellStyle name="40% - Ênfase5 4 24" xfId="1963"/>
    <cellStyle name="40% - Ênfase5 4 3" xfId="1964"/>
    <cellStyle name="40% - Ênfase5 4 4" xfId="1965"/>
    <cellStyle name="40% - Ênfase5 4 5" xfId="1966"/>
    <cellStyle name="40% - Ênfase5 4 6" xfId="1967"/>
    <cellStyle name="40% - Ênfase5 4 7" xfId="1968"/>
    <cellStyle name="40% - Ênfase5 4 8" xfId="1969"/>
    <cellStyle name="40% - Ênfase5 4 9" xfId="1970"/>
    <cellStyle name="40% - Ênfase5 5" xfId="67"/>
    <cellStyle name="40% - Ênfase5 5 10" xfId="1971"/>
    <cellStyle name="40% - Ênfase5 5 11" xfId="1972"/>
    <cellStyle name="40% - Ênfase5 5 12" xfId="1973"/>
    <cellStyle name="40% - Ênfase5 5 13" xfId="1974"/>
    <cellStyle name="40% - Ênfase5 5 14" xfId="1975"/>
    <cellStyle name="40% - Ênfase5 5 15" xfId="1976"/>
    <cellStyle name="40% - Ênfase5 5 16" xfId="1977"/>
    <cellStyle name="40% - Ênfase5 5 17" xfId="1978"/>
    <cellStyle name="40% - Ênfase5 5 18" xfId="1979"/>
    <cellStyle name="40% - Ênfase5 5 19" xfId="1980"/>
    <cellStyle name="40% - Ênfase5 5 2" xfId="1981"/>
    <cellStyle name="40% - Ênfase5 5 20" xfId="1982"/>
    <cellStyle name="40% - Ênfase5 5 21" xfId="1983"/>
    <cellStyle name="40% - Ênfase5 5 22" xfId="1984"/>
    <cellStyle name="40% - Ênfase5 5 23" xfId="1985"/>
    <cellStyle name="40% - Ênfase5 5 24" xfId="1986"/>
    <cellStyle name="40% - Ênfase5 5 3" xfId="1987"/>
    <cellStyle name="40% - Ênfase5 5 4" xfId="1988"/>
    <cellStyle name="40% - Ênfase5 5 5" xfId="1989"/>
    <cellStyle name="40% - Ênfase5 5 6" xfId="1990"/>
    <cellStyle name="40% - Ênfase5 5 7" xfId="1991"/>
    <cellStyle name="40% - Ênfase5 5 8" xfId="1992"/>
    <cellStyle name="40% - Ênfase5 5 9" xfId="1993"/>
    <cellStyle name="40% - Ênfase5 6" xfId="1994"/>
    <cellStyle name="40% - Ênfase5 7" xfId="1995"/>
    <cellStyle name="40% - Ênfase5 8" xfId="1996"/>
    <cellStyle name="40% - Ênfase5 9" xfId="1997"/>
    <cellStyle name="40% - Ênfase6" xfId="68" builtinId="51" customBuiltin="1"/>
    <cellStyle name="40% - Ênfase6 10" xfId="1998"/>
    <cellStyle name="40% - Ênfase6 11" xfId="1999"/>
    <cellStyle name="40% - Ênfase6 12" xfId="2000"/>
    <cellStyle name="40% - Ênfase6 13" xfId="2001"/>
    <cellStyle name="40% - Ênfase6 14" xfId="2002"/>
    <cellStyle name="40% - Ênfase6 15" xfId="2003"/>
    <cellStyle name="40% - Ênfase6 16" xfId="2004"/>
    <cellStyle name="40% - Ênfase6 17" xfId="2005"/>
    <cellStyle name="40% - Ênfase6 18" xfId="2006"/>
    <cellStyle name="40% - Ênfase6 19" xfId="2007"/>
    <cellStyle name="40% - Ênfase6 2" xfId="69"/>
    <cellStyle name="40% - Ênfase6 2 10" xfId="2008"/>
    <cellStyle name="40% - Ênfase6 2 11" xfId="2009"/>
    <cellStyle name="40% - Ênfase6 2 12" xfId="2010"/>
    <cellStyle name="40% - Ênfase6 2 13" xfId="2011"/>
    <cellStyle name="40% - Ênfase6 2 14" xfId="2012"/>
    <cellStyle name="40% - Ênfase6 2 15" xfId="2013"/>
    <cellStyle name="40% - Ênfase6 2 16" xfId="2014"/>
    <cellStyle name="40% - Ênfase6 2 17" xfId="2015"/>
    <cellStyle name="40% - Ênfase6 2 18" xfId="2016"/>
    <cellStyle name="40% - Ênfase6 2 19" xfId="2017"/>
    <cellStyle name="40% - Ênfase6 2 2" xfId="2018"/>
    <cellStyle name="40% - Ênfase6 2 20" xfId="2019"/>
    <cellStyle name="40% - Ênfase6 2 21" xfId="2020"/>
    <cellStyle name="40% - Ênfase6 2 22" xfId="2021"/>
    <cellStyle name="40% - Ênfase6 2 23" xfId="2022"/>
    <cellStyle name="40% - Ênfase6 2 24" xfId="2023"/>
    <cellStyle name="40% - Ênfase6 2 3" xfId="2024"/>
    <cellStyle name="40% - Ênfase6 2 4" xfId="2025"/>
    <cellStyle name="40% - Ênfase6 2 5" xfId="2026"/>
    <cellStyle name="40% - Ênfase6 2 6" xfId="2027"/>
    <cellStyle name="40% - Ênfase6 2 7" xfId="2028"/>
    <cellStyle name="40% - Ênfase6 2 8" xfId="2029"/>
    <cellStyle name="40% - Ênfase6 2 9" xfId="2030"/>
    <cellStyle name="40% - Ênfase6 20" xfId="2031"/>
    <cellStyle name="40% - Ênfase6 21" xfId="2032"/>
    <cellStyle name="40% - Ênfase6 22" xfId="2033"/>
    <cellStyle name="40% - Ênfase6 23" xfId="2034"/>
    <cellStyle name="40% - Ênfase6 24" xfId="2035"/>
    <cellStyle name="40% - Ênfase6 25" xfId="2036"/>
    <cellStyle name="40% - Ênfase6 26" xfId="2037"/>
    <cellStyle name="40% - Ênfase6 27" xfId="2038"/>
    <cellStyle name="40% - Ênfase6 28" xfId="2039"/>
    <cellStyle name="40% - Ênfase6 3" xfId="70"/>
    <cellStyle name="40% - Ênfase6 3 10" xfId="2040"/>
    <cellStyle name="40% - Ênfase6 3 11" xfId="2041"/>
    <cellStyle name="40% - Ênfase6 3 12" xfId="2042"/>
    <cellStyle name="40% - Ênfase6 3 13" xfId="2043"/>
    <cellStyle name="40% - Ênfase6 3 14" xfId="2044"/>
    <cellStyle name="40% - Ênfase6 3 15" xfId="2045"/>
    <cellStyle name="40% - Ênfase6 3 16" xfId="2046"/>
    <cellStyle name="40% - Ênfase6 3 17" xfId="2047"/>
    <cellStyle name="40% - Ênfase6 3 18" xfId="2048"/>
    <cellStyle name="40% - Ênfase6 3 19" xfId="2049"/>
    <cellStyle name="40% - Ênfase6 3 2" xfId="2050"/>
    <cellStyle name="40% - Ênfase6 3 20" xfId="2051"/>
    <cellStyle name="40% - Ênfase6 3 21" xfId="2052"/>
    <cellStyle name="40% - Ênfase6 3 22" xfId="2053"/>
    <cellStyle name="40% - Ênfase6 3 23" xfId="2054"/>
    <cellStyle name="40% - Ênfase6 3 24" xfId="2055"/>
    <cellStyle name="40% - Ênfase6 3 3" xfId="2056"/>
    <cellStyle name="40% - Ênfase6 3 4" xfId="2057"/>
    <cellStyle name="40% - Ênfase6 3 5" xfId="2058"/>
    <cellStyle name="40% - Ênfase6 3 6" xfId="2059"/>
    <cellStyle name="40% - Ênfase6 3 7" xfId="2060"/>
    <cellStyle name="40% - Ênfase6 3 8" xfId="2061"/>
    <cellStyle name="40% - Ênfase6 3 9" xfId="2062"/>
    <cellStyle name="40% - Ênfase6 4" xfId="71"/>
    <cellStyle name="40% - Ênfase6 4 10" xfId="2063"/>
    <cellStyle name="40% - Ênfase6 4 11" xfId="2064"/>
    <cellStyle name="40% - Ênfase6 4 12" xfId="2065"/>
    <cellStyle name="40% - Ênfase6 4 13" xfId="2066"/>
    <cellStyle name="40% - Ênfase6 4 14" xfId="2067"/>
    <cellStyle name="40% - Ênfase6 4 15" xfId="2068"/>
    <cellStyle name="40% - Ênfase6 4 16" xfId="2069"/>
    <cellStyle name="40% - Ênfase6 4 17" xfId="2070"/>
    <cellStyle name="40% - Ênfase6 4 18" xfId="2071"/>
    <cellStyle name="40% - Ênfase6 4 19" xfId="2072"/>
    <cellStyle name="40% - Ênfase6 4 2" xfId="2073"/>
    <cellStyle name="40% - Ênfase6 4 20" xfId="2074"/>
    <cellStyle name="40% - Ênfase6 4 21" xfId="2075"/>
    <cellStyle name="40% - Ênfase6 4 22" xfId="2076"/>
    <cellStyle name="40% - Ênfase6 4 23" xfId="2077"/>
    <cellStyle name="40% - Ênfase6 4 24" xfId="2078"/>
    <cellStyle name="40% - Ênfase6 4 3" xfId="2079"/>
    <cellStyle name="40% - Ênfase6 4 4" xfId="2080"/>
    <cellStyle name="40% - Ênfase6 4 5" xfId="2081"/>
    <cellStyle name="40% - Ênfase6 4 6" xfId="2082"/>
    <cellStyle name="40% - Ênfase6 4 7" xfId="2083"/>
    <cellStyle name="40% - Ênfase6 4 8" xfId="2084"/>
    <cellStyle name="40% - Ênfase6 4 9" xfId="2085"/>
    <cellStyle name="40% - Ênfase6 5" xfId="72"/>
    <cellStyle name="40% - Ênfase6 5 10" xfId="2086"/>
    <cellStyle name="40% - Ênfase6 5 11" xfId="2087"/>
    <cellStyle name="40% - Ênfase6 5 12" xfId="2088"/>
    <cellStyle name="40% - Ênfase6 5 13" xfId="2089"/>
    <cellStyle name="40% - Ênfase6 5 14" xfId="2090"/>
    <cellStyle name="40% - Ênfase6 5 15" xfId="2091"/>
    <cellStyle name="40% - Ênfase6 5 16" xfId="2092"/>
    <cellStyle name="40% - Ênfase6 5 17" xfId="2093"/>
    <cellStyle name="40% - Ênfase6 5 18" xfId="2094"/>
    <cellStyle name="40% - Ênfase6 5 19" xfId="2095"/>
    <cellStyle name="40% - Ênfase6 5 2" xfId="2096"/>
    <cellStyle name="40% - Ênfase6 5 20" xfId="2097"/>
    <cellStyle name="40% - Ênfase6 5 21" xfId="2098"/>
    <cellStyle name="40% - Ênfase6 5 22" xfId="2099"/>
    <cellStyle name="40% - Ênfase6 5 23" xfId="2100"/>
    <cellStyle name="40% - Ênfase6 5 24" xfId="2101"/>
    <cellStyle name="40% - Ênfase6 5 3" xfId="2102"/>
    <cellStyle name="40% - Ênfase6 5 4" xfId="2103"/>
    <cellStyle name="40% - Ênfase6 5 5" xfId="2104"/>
    <cellStyle name="40% - Ênfase6 5 6" xfId="2105"/>
    <cellStyle name="40% - Ênfase6 5 7" xfId="2106"/>
    <cellStyle name="40% - Ênfase6 5 8" xfId="2107"/>
    <cellStyle name="40% - Ênfase6 5 9" xfId="2108"/>
    <cellStyle name="40% - Ênfase6 6" xfId="2109"/>
    <cellStyle name="40% - Ênfase6 7" xfId="2110"/>
    <cellStyle name="40% - Ênfase6 8" xfId="2111"/>
    <cellStyle name="40% - Ênfase6 9" xfId="2112"/>
    <cellStyle name="60% - Accent1" xfId="73"/>
    <cellStyle name="60% - Accent2" xfId="74"/>
    <cellStyle name="60% - Accent3" xfId="75"/>
    <cellStyle name="60% - Accent4" xfId="76"/>
    <cellStyle name="60% - Accent5" xfId="77"/>
    <cellStyle name="60% - Accent6" xfId="78"/>
    <cellStyle name="60% - Ênfase1" xfId="79" builtinId="32" customBuiltin="1"/>
    <cellStyle name="60% - Ênfase1 2" xfId="80"/>
    <cellStyle name="60% - Ênfase1 3" xfId="81"/>
    <cellStyle name="60% - Ênfase1 4" xfId="82"/>
    <cellStyle name="60% - Ênfase1 5" xfId="83"/>
    <cellStyle name="60% - Ênfase2" xfId="84" builtinId="36" customBuiltin="1"/>
    <cellStyle name="60% - Ênfase2 2" xfId="85"/>
    <cellStyle name="60% - Ênfase2 3" xfId="86"/>
    <cellStyle name="60% - Ênfase2 4" xfId="87"/>
    <cellStyle name="60% - Ênfase2 5" xfId="88"/>
    <cellStyle name="60% - Ênfase3" xfId="89" builtinId="40" customBuiltin="1"/>
    <cellStyle name="60% - Ênfase3 2" xfId="90"/>
    <cellStyle name="60% - Ênfase3 3" xfId="91"/>
    <cellStyle name="60% - Ênfase3 4" xfId="92"/>
    <cellStyle name="60% - Ênfase3 5" xfId="93"/>
    <cellStyle name="60% - Ênfase4" xfId="94" builtinId="44" customBuiltin="1"/>
    <cellStyle name="60% - Ênfase4 2" xfId="95"/>
    <cellStyle name="60% - Ênfase4 3" xfId="96"/>
    <cellStyle name="60% - Ênfase4 4" xfId="97"/>
    <cellStyle name="60% - Ênfase4 5" xfId="98"/>
    <cellStyle name="60% - Ênfase5" xfId="99" builtinId="48" customBuiltin="1"/>
    <cellStyle name="60% - Ênfase5 2" xfId="100"/>
    <cellStyle name="60% - Ênfase5 3" xfId="101"/>
    <cellStyle name="60% - Ênfase5 4" xfId="102"/>
    <cellStyle name="60% - Ênfase5 5" xfId="103"/>
    <cellStyle name="60% - Ênfase6" xfId="104" builtinId="52" customBuiltin="1"/>
    <cellStyle name="60% - Ênfase6 2" xfId="105"/>
    <cellStyle name="60% - Ênfase6 3" xfId="106"/>
    <cellStyle name="60% - Ênfase6 4" xfId="107"/>
    <cellStyle name="60% - Ênfase6 5" xfId="108"/>
    <cellStyle name="Accent1" xfId="109"/>
    <cellStyle name="Accent2" xfId="110"/>
    <cellStyle name="Accent3" xfId="111"/>
    <cellStyle name="Accent4" xfId="112"/>
    <cellStyle name="Accent5" xfId="113"/>
    <cellStyle name="Accent6" xfId="114"/>
    <cellStyle name="Bad" xfId="115"/>
    <cellStyle name="Bom" xfId="116" builtinId="26" customBuiltin="1"/>
    <cellStyle name="Bom 2" xfId="117"/>
    <cellStyle name="Bom 3" xfId="118"/>
    <cellStyle name="Bom 4" xfId="119"/>
    <cellStyle name="Bom 5" xfId="120"/>
    <cellStyle name="Calculation" xfId="121"/>
    <cellStyle name="Cálculo" xfId="122" builtinId="22" customBuiltin="1"/>
    <cellStyle name="Cálculo 2" xfId="123"/>
    <cellStyle name="Cálculo 3" xfId="124"/>
    <cellStyle name="Cálculo 4" xfId="125"/>
    <cellStyle name="Cálculo 5" xfId="126"/>
    <cellStyle name="Célula de Verificação" xfId="127" builtinId="23" customBuiltin="1"/>
    <cellStyle name="Célula de Verificação 2" xfId="128"/>
    <cellStyle name="Célula de Verificação 3" xfId="129"/>
    <cellStyle name="Célula de Verificação 4" xfId="130"/>
    <cellStyle name="Célula de Verificação 5" xfId="131"/>
    <cellStyle name="Célula Vinculada" xfId="132" builtinId="24" customBuiltin="1"/>
    <cellStyle name="Célula Vinculada 2" xfId="133"/>
    <cellStyle name="Célula Vinculada 3" xfId="134"/>
    <cellStyle name="Célula Vinculada 4" xfId="135"/>
    <cellStyle name="Célula Vinculada 5" xfId="136"/>
    <cellStyle name="Check Cell" xfId="137"/>
    <cellStyle name="Comma 2" xfId="138"/>
    <cellStyle name="Ênfase1" xfId="139" builtinId="29" customBuiltin="1"/>
    <cellStyle name="Ênfase1 2" xfId="140"/>
    <cellStyle name="Ênfase1 3" xfId="141"/>
    <cellStyle name="Ênfase1 4" xfId="142"/>
    <cellStyle name="Ênfase1 5" xfId="143"/>
    <cellStyle name="Ênfase2" xfId="144" builtinId="33" customBuiltin="1"/>
    <cellStyle name="Ênfase2 2" xfId="145"/>
    <cellStyle name="Ênfase2 3" xfId="146"/>
    <cellStyle name="Ênfase2 4" xfId="147"/>
    <cellStyle name="Ênfase2 5" xfId="148"/>
    <cellStyle name="Ênfase3" xfId="149" builtinId="37" customBuiltin="1"/>
    <cellStyle name="Ênfase3 2" xfId="150"/>
    <cellStyle name="Ênfase3 3" xfId="151"/>
    <cellStyle name="Ênfase3 4" xfId="152"/>
    <cellStyle name="Ênfase3 5" xfId="153"/>
    <cellStyle name="Ênfase4" xfId="154" builtinId="41" customBuiltin="1"/>
    <cellStyle name="Ênfase4 2" xfId="155"/>
    <cellStyle name="Ênfase4 3" xfId="156"/>
    <cellStyle name="Ênfase4 4" xfId="157"/>
    <cellStyle name="Ênfase4 5" xfId="158"/>
    <cellStyle name="Ênfase5" xfId="159" builtinId="45" customBuiltin="1"/>
    <cellStyle name="Ênfase5 2" xfId="160"/>
    <cellStyle name="Ênfase5 3" xfId="161"/>
    <cellStyle name="Ênfase5 4" xfId="162"/>
    <cellStyle name="Ênfase5 5" xfId="163"/>
    <cellStyle name="Ênfase6" xfId="164" builtinId="49" customBuiltin="1"/>
    <cellStyle name="Ênfase6 2" xfId="165"/>
    <cellStyle name="Ênfase6 3" xfId="166"/>
    <cellStyle name="Ênfase6 4" xfId="167"/>
    <cellStyle name="Ênfase6 5" xfId="168"/>
    <cellStyle name="Entrada" xfId="169" builtinId="20" customBuiltin="1"/>
    <cellStyle name="Entrada 2" xfId="170"/>
    <cellStyle name="Entrada 3" xfId="171"/>
    <cellStyle name="Entrada 4" xfId="172"/>
    <cellStyle name="Entrada 5" xfId="173"/>
    <cellStyle name="Excel Built-in Normal" xfId="174"/>
    <cellStyle name="Explanatory Text" xfId="175"/>
    <cellStyle name="Good" xfId="176"/>
    <cellStyle name="Heading 1" xfId="177"/>
    <cellStyle name="Heading 2" xfId="178"/>
    <cellStyle name="Heading 3" xfId="179"/>
    <cellStyle name="Heading 4" xfId="180"/>
    <cellStyle name="Incorreto" xfId="181" builtinId="27" customBuiltin="1"/>
    <cellStyle name="Incorreto 2" xfId="182"/>
    <cellStyle name="Incorreto 3" xfId="183"/>
    <cellStyle name="Incorreto 4" xfId="184"/>
    <cellStyle name="Incorreto 5" xfId="185"/>
    <cellStyle name="Input" xfId="186"/>
    <cellStyle name="Linked Cell" xfId="187"/>
    <cellStyle name="Moeda" xfId="188" builtinId="4"/>
    <cellStyle name="Moeda 10" xfId="189"/>
    <cellStyle name="Moeda 10 2" xfId="2113"/>
    <cellStyle name="Moeda 11" xfId="2114"/>
    <cellStyle name="Moeda 2" xfId="190"/>
    <cellStyle name="Moeda 2 10" xfId="2115"/>
    <cellStyle name="Moeda 2 11" xfId="2116"/>
    <cellStyle name="Moeda 2 12" xfId="2117"/>
    <cellStyle name="Moeda 2 13" xfId="2118"/>
    <cellStyle name="Moeda 2 14" xfId="2119"/>
    <cellStyle name="Moeda 2 15" xfId="2120"/>
    <cellStyle name="Moeda 2 16" xfId="2121"/>
    <cellStyle name="Moeda 2 17" xfId="2122"/>
    <cellStyle name="Moeda 2 18" xfId="2123"/>
    <cellStyle name="Moeda 2 19" xfId="2124"/>
    <cellStyle name="Moeda 2 2" xfId="191"/>
    <cellStyle name="Moeda 2 2 10" xfId="2125"/>
    <cellStyle name="Moeda 2 2 11" xfId="2126"/>
    <cellStyle name="Moeda 2 2 12" xfId="2127"/>
    <cellStyle name="Moeda 2 2 13" xfId="2128"/>
    <cellStyle name="Moeda 2 2 14" xfId="2129"/>
    <cellStyle name="Moeda 2 2 15" xfId="2130"/>
    <cellStyle name="Moeda 2 2 16" xfId="2131"/>
    <cellStyle name="Moeda 2 2 17" xfId="2132"/>
    <cellStyle name="Moeda 2 2 18" xfId="2133"/>
    <cellStyle name="Moeda 2 2 19" xfId="2134"/>
    <cellStyle name="Moeda 2 2 2" xfId="192"/>
    <cellStyle name="Moeda 2 2 2 4" xfId="2135"/>
    <cellStyle name="Moeda 2 2 20" xfId="2136"/>
    <cellStyle name="Moeda 2 2 21" xfId="2137"/>
    <cellStyle name="Moeda 2 2 22" xfId="2138"/>
    <cellStyle name="Moeda 2 2 23" xfId="2139"/>
    <cellStyle name="Moeda 2 2 24" xfId="2140"/>
    <cellStyle name="Moeda 2 2 25" xfId="2141"/>
    <cellStyle name="Moeda 2 2 3" xfId="2142"/>
    <cellStyle name="Moeda 2 2 4" xfId="2143"/>
    <cellStyle name="Moeda 2 2 5" xfId="2144"/>
    <cellStyle name="Moeda 2 2 6" xfId="2145"/>
    <cellStyle name="Moeda 2 2 7" xfId="2146"/>
    <cellStyle name="Moeda 2 2 8" xfId="2147"/>
    <cellStyle name="Moeda 2 2 9" xfId="2148"/>
    <cellStyle name="Moeda 2 20" xfId="2149"/>
    <cellStyle name="Moeda 2 21" xfId="2150"/>
    <cellStyle name="Moeda 2 22" xfId="2151"/>
    <cellStyle name="Moeda 2 23" xfId="2152"/>
    <cellStyle name="Moeda 2 24" xfId="2153"/>
    <cellStyle name="Moeda 2 25" xfId="2154"/>
    <cellStyle name="Moeda 2 26" xfId="2155"/>
    <cellStyle name="Moeda 2 27" xfId="2156"/>
    <cellStyle name="Moeda 2 28" xfId="2157"/>
    <cellStyle name="Moeda 2 29" xfId="2158"/>
    <cellStyle name="Moeda 2 3" xfId="193"/>
    <cellStyle name="Moeda 2 3 10" xfId="2159"/>
    <cellStyle name="Moeda 2 3 11" xfId="2160"/>
    <cellStyle name="Moeda 2 3 12" xfId="2161"/>
    <cellStyle name="Moeda 2 3 13" xfId="2162"/>
    <cellStyle name="Moeda 2 3 14" xfId="2163"/>
    <cellStyle name="Moeda 2 3 15" xfId="2164"/>
    <cellStyle name="Moeda 2 3 16" xfId="2165"/>
    <cellStyle name="Moeda 2 3 17" xfId="2166"/>
    <cellStyle name="Moeda 2 3 18" xfId="2167"/>
    <cellStyle name="Moeda 2 3 19" xfId="2168"/>
    <cellStyle name="Moeda 2 3 2" xfId="194"/>
    <cellStyle name="Moeda 2 3 20" xfId="2169"/>
    <cellStyle name="Moeda 2 3 21" xfId="2170"/>
    <cellStyle name="Moeda 2 3 22" xfId="2171"/>
    <cellStyle name="Moeda 2 3 23" xfId="2172"/>
    <cellStyle name="Moeda 2 3 24" xfId="2173"/>
    <cellStyle name="Moeda 2 3 25" xfId="2174"/>
    <cellStyle name="Moeda 2 3 3" xfId="2175"/>
    <cellStyle name="Moeda 2 3 4" xfId="2176"/>
    <cellStyle name="Moeda 2 3 5" xfId="2177"/>
    <cellStyle name="Moeda 2 3 6" xfId="2178"/>
    <cellStyle name="Moeda 2 3 7" xfId="2179"/>
    <cellStyle name="Moeda 2 3 8" xfId="2180"/>
    <cellStyle name="Moeda 2 3 9" xfId="2181"/>
    <cellStyle name="Moeda 2 4" xfId="195"/>
    <cellStyle name="Moeda 2 4 10" xfId="2182"/>
    <cellStyle name="Moeda 2 4 11" xfId="2183"/>
    <cellStyle name="Moeda 2 4 12" xfId="2184"/>
    <cellStyle name="Moeda 2 4 13" xfId="2185"/>
    <cellStyle name="Moeda 2 4 14" xfId="2186"/>
    <cellStyle name="Moeda 2 4 15" xfId="2187"/>
    <cellStyle name="Moeda 2 4 16" xfId="2188"/>
    <cellStyle name="Moeda 2 4 17" xfId="2189"/>
    <cellStyle name="Moeda 2 4 18" xfId="2190"/>
    <cellStyle name="Moeda 2 4 19" xfId="2191"/>
    <cellStyle name="Moeda 2 4 2" xfId="196"/>
    <cellStyle name="Moeda 2 4 20" xfId="2192"/>
    <cellStyle name="Moeda 2 4 21" xfId="2193"/>
    <cellStyle name="Moeda 2 4 22" xfId="2194"/>
    <cellStyle name="Moeda 2 4 23" xfId="2195"/>
    <cellStyle name="Moeda 2 4 24" xfId="2196"/>
    <cellStyle name="Moeda 2 4 25" xfId="2197"/>
    <cellStyle name="Moeda 2 4 3" xfId="2198"/>
    <cellStyle name="Moeda 2 4 4" xfId="2199"/>
    <cellStyle name="Moeda 2 4 5" xfId="2200"/>
    <cellStyle name="Moeda 2 4 6" xfId="2201"/>
    <cellStyle name="Moeda 2 4 7" xfId="2202"/>
    <cellStyle name="Moeda 2 4 8" xfId="2203"/>
    <cellStyle name="Moeda 2 4 9" xfId="2204"/>
    <cellStyle name="Moeda 2 5" xfId="197"/>
    <cellStyle name="Moeda 2 5 10" xfId="2205"/>
    <cellStyle name="Moeda 2 5 11" xfId="2206"/>
    <cellStyle name="Moeda 2 5 12" xfId="2207"/>
    <cellStyle name="Moeda 2 5 13" xfId="2208"/>
    <cellStyle name="Moeda 2 5 14" xfId="2209"/>
    <cellStyle name="Moeda 2 5 15" xfId="2210"/>
    <cellStyle name="Moeda 2 5 16" xfId="2211"/>
    <cellStyle name="Moeda 2 5 17" xfId="2212"/>
    <cellStyle name="Moeda 2 5 18" xfId="2213"/>
    <cellStyle name="Moeda 2 5 19" xfId="2214"/>
    <cellStyle name="Moeda 2 5 2" xfId="198"/>
    <cellStyle name="Moeda 2 5 20" xfId="2215"/>
    <cellStyle name="Moeda 2 5 21" xfId="2216"/>
    <cellStyle name="Moeda 2 5 22" xfId="2217"/>
    <cellStyle name="Moeda 2 5 23" xfId="2218"/>
    <cellStyle name="Moeda 2 5 24" xfId="2219"/>
    <cellStyle name="Moeda 2 5 25" xfId="2220"/>
    <cellStyle name="Moeda 2 5 3" xfId="2221"/>
    <cellStyle name="Moeda 2 5 4" xfId="2222"/>
    <cellStyle name="Moeda 2 5 5" xfId="2223"/>
    <cellStyle name="Moeda 2 5 6" xfId="2224"/>
    <cellStyle name="Moeda 2 5 7" xfId="2225"/>
    <cellStyle name="Moeda 2 5 8" xfId="2226"/>
    <cellStyle name="Moeda 2 5 9" xfId="2227"/>
    <cellStyle name="Moeda 2 6" xfId="199"/>
    <cellStyle name="Moeda 2 7" xfId="2228"/>
    <cellStyle name="Moeda 2 8" xfId="2229"/>
    <cellStyle name="Moeda 2 9" xfId="2230"/>
    <cellStyle name="Moeda 3" xfId="200"/>
    <cellStyle name="Moeda 3 2" xfId="201"/>
    <cellStyle name="Moeda 3 3" xfId="202"/>
    <cellStyle name="Moeda 4" xfId="203"/>
    <cellStyle name="Moeda 4 3" xfId="2231"/>
    <cellStyle name="Moeda 4 7" xfId="2232"/>
    <cellStyle name="Moeda 7" xfId="4276"/>
    <cellStyle name="Moeda 8" xfId="2233"/>
    <cellStyle name="Neutra" xfId="204" builtinId="28" customBuiltin="1"/>
    <cellStyle name="Neutra 2" xfId="205"/>
    <cellStyle name="Neutra 3" xfId="206"/>
    <cellStyle name="Neutra 4" xfId="207"/>
    <cellStyle name="Neutra 5" xfId="208"/>
    <cellStyle name="Neutral" xfId="209"/>
    <cellStyle name="Normal" xfId="0" builtinId="0"/>
    <cellStyle name="Normal 10" xfId="210"/>
    <cellStyle name="Normal 14" xfId="211"/>
    <cellStyle name="Normal 14 10" xfId="2234"/>
    <cellStyle name="Normal 14 11" xfId="2235"/>
    <cellStyle name="Normal 14 12" xfId="2236"/>
    <cellStyle name="Normal 14 13" xfId="2237"/>
    <cellStyle name="Normal 14 14" xfId="2238"/>
    <cellStyle name="Normal 14 15" xfId="2239"/>
    <cellStyle name="Normal 14 16" xfId="2240"/>
    <cellStyle name="Normal 14 17" xfId="2241"/>
    <cellStyle name="Normal 14 18" xfId="2242"/>
    <cellStyle name="Normal 14 19" xfId="2243"/>
    <cellStyle name="Normal 14 2" xfId="212"/>
    <cellStyle name="Normal 14 2 10" xfId="2244"/>
    <cellStyle name="Normal 14 2 11" xfId="2245"/>
    <cellStyle name="Normal 14 2 12" xfId="2246"/>
    <cellStyle name="Normal 14 2 13" xfId="2247"/>
    <cellStyle name="Normal 14 2 14" xfId="2248"/>
    <cellStyle name="Normal 14 2 15" xfId="2249"/>
    <cellStyle name="Normal 14 2 16" xfId="2250"/>
    <cellStyle name="Normal 14 2 17" xfId="2251"/>
    <cellStyle name="Normal 14 2 18" xfId="2252"/>
    <cellStyle name="Normal 14 2 19" xfId="2253"/>
    <cellStyle name="Normal 14 2 2" xfId="213"/>
    <cellStyle name="Normal 14 2 20" xfId="2254"/>
    <cellStyle name="Normal 14 2 21" xfId="2255"/>
    <cellStyle name="Normal 14 2 22" xfId="2256"/>
    <cellStyle name="Normal 14 2 23" xfId="2257"/>
    <cellStyle name="Normal 14 2 24" xfId="2258"/>
    <cellStyle name="Normal 14 2 25" xfId="2259"/>
    <cellStyle name="Normal 14 2 3" xfId="2260"/>
    <cellStyle name="Normal 14 2 4" xfId="2261"/>
    <cellStyle name="Normal 14 2 5" xfId="2262"/>
    <cellStyle name="Normal 14 2 6" xfId="2263"/>
    <cellStyle name="Normal 14 2 7" xfId="2264"/>
    <cellStyle name="Normal 14 2 8" xfId="2265"/>
    <cellStyle name="Normal 14 2 9" xfId="2266"/>
    <cellStyle name="Normal 14 20" xfId="2267"/>
    <cellStyle name="Normal 14 21" xfId="2268"/>
    <cellStyle name="Normal 14 22" xfId="2269"/>
    <cellStyle name="Normal 14 23" xfId="2270"/>
    <cellStyle name="Normal 14 24" xfId="2271"/>
    <cellStyle name="Normal 14 25" xfId="2272"/>
    <cellStyle name="Normal 14 26" xfId="2273"/>
    <cellStyle name="Normal 14 27" xfId="2274"/>
    <cellStyle name="Normal 14 28" xfId="2275"/>
    <cellStyle name="Normal 14 3" xfId="214"/>
    <cellStyle name="Normal 14 3 10" xfId="2276"/>
    <cellStyle name="Normal 14 3 11" xfId="2277"/>
    <cellStyle name="Normal 14 3 12" xfId="2278"/>
    <cellStyle name="Normal 14 3 13" xfId="2279"/>
    <cellStyle name="Normal 14 3 14" xfId="2280"/>
    <cellStyle name="Normal 14 3 15" xfId="2281"/>
    <cellStyle name="Normal 14 3 16" xfId="2282"/>
    <cellStyle name="Normal 14 3 17" xfId="2283"/>
    <cellStyle name="Normal 14 3 18" xfId="2284"/>
    <cellStyle name="Normal 14 3 19" xfId="2285"/>
    <cellStyle name="Normal 14 3 2" xfId="215"/>
    <cellStyle name="Normal 14 3 20" xfId="2286"/>
    <cellStyle name="Normal 14 3 21" xfId="2287"/>
    <cellStyle name="Normal 14 3 22" xfId="2288"/>
    <cellStyle name="Normal 14 3 23" xfId="2289"/>
    <cellStyle name="Normal 14 3 24" xfId="2290"/>
    <cellStyle name="Normal 14 3 25" xfId="2291"/>
    <cellStyle name="Normal 14 3 3" xfId="2292"/>
    <cellStyle name="Normal 14 3 4" xfId="2293"/>
    <cellStyle name="Normal 14 3 5" xfId="2294"/>
    <cellStyle name="Normal 14 3 6" xfId="2295"/>
    <cellStyle name="Normal 14 3 7" xfId="2296"/>
    <cellStyle name="Normal 14 3 8" xfId="2297"/>
    <cellStyle name="Normal 14 3 9" xfId="2298"/>
    <cellStyle name="Normal 14 4" xfId="216"/>
    <cellStyle name="Normal 14 4 10" xfId="2299"/>
    <cellStyle name="Normal 14 4 11" xfId="2300"/>
    <cellStyle name="Normal 14 4 12" xfId="2301"/>
    <cellStyle name="Normal 14 4 13" xfId="2302"/>
    <cellStyle name="Normal 14 4 14" xfId="2303"/>
    <cellStyle name="Normal 14 4 15" xfId="2304"/>
    <cellStyle name="Normal 14 4 16" xfId="2305"/>
    <cellStyle name="Normal 14 4 17" xfId="2306"/>
    <cellStyle name="Normal 14 4 18" xfId="2307"/>
    <cellStyle name="Normal 14 4 19" xfId="2308"/>
    <cellStyle name="Normal 14 4 2" xfId="217"/>
    <cellStyle name="Normal 14 4 20" xfId="2309"/>
    <cellStyle name="Normal 14 4 21" xfId="2310"/>
    <cellStyle name="Normal 14 4 22" xfId="2311"/>
    <cellStyle name="Normal 14 4 23" xfId="2312"/>
    <cellStyle name="Normal 14 4 24" xfId="2313"/>
    <cellStyle name="Normal 14 4 25" xfId="2314"/>
    <cellStyle name="Normal 14 4 3" xfId="2315"/>
    <cellStyle name="Normal 14 4 4" xfId="2316"/>
    <cellStyle name="Normal 14 4 5" xfId="2317"/>
    <cellStyle name="Normal 14 4 6" xfId="2318"/>
    <cellStyle name="Normal 14 4 7" xfId="2319"/>
    <cellStyle name="Normal 14 4 8" xfId="2320"/>
    <cellStyle name="Normal 14 4 9" xfId="2321"/>
    <cellStyle name="Normal 14 5" xfId="218"/>
    <cellStyle name="Normal 14 6" xfId="2322"/>
    <cellStyle name="Normal 14 7" xfId="2323"/>
    <cellStyle name="Normal 14 8" xfId="2324"/>
    <cellStyle name="Normal 14 9" xfId="2325"/>
    <cellStyle name="Normal 16" xfId="219"/>
    <cellStyle name="Normal 16 10" xfId="2326"/>
    <cellStyle name="Normal 16 11" xfId="2327"/>
    <cellStyle name="Normal 16 12" xfId="2328"/>
    <cellStyle name="Normal 16 13" xfId="2329"/>
    <cellStyle name="Normal 16 14" xfId="2330"/>
    <cellStyle name="Normal 16 15" xfId="2331"/>
    <cellStyle name="Normal 16 16" xfId="2332"/>
    <cellStyle name="Normal 16 17" xfId="2333"/>
    <cellStyle name="Normal 16 18" xfId="2334"/>
    <cellStyle name="Normal 16 19" xfId="2335"/>
    <cellStyle name="Normal 16 2" xfId="220"/>
    <cellStyle name="Normal 16 2 10" xfId="2336"/>
    <cellStyle name="Normal 16 2 11" xfId="2337"/>
    <cellStyle name="Normal 16 2 12" xfId="2338"/>
    <cellStyle name="Normal 16 2 13" xfId="2339"/>
    <cellStyle name="Normal 16 2 14" xfId="2340"/>
    <cellStyle name="Normal 16 2 15" xfId="2341"/>
    <cellStyle name="Normal 16 2 16" xfId="2342"/>
    <cellStyle name="Normal 16 2 17" xfId="2343"/>
    <cellStyle name="Normal 16 2 18" xfId="2344"/>
    <cellStyle name="Normal 16 2 19" xfId="2345"/>
    <cellStyle name="Normal 16 2 2" xfId="221"/>
    <cellStyle name="Normal 16 2 20" xfId="2346"/>
    <cellStyle name="Normal 16 2 21" xfId="2347"/>
    <cellStyle name="Normal 16 2 22" xfId="2348"/>
    <cellStyle name="Normal 16 2 23" xfId="2349"/>
    <cellStyle name="Normal 16 2 24" xfId="2350"/>
    <cellStyle name="Normal 16 2 25" xfId="2351"/>
    <cellStyle name="Normal 16 2 3" xfId="2352"/>
    <cellStyle name="Normal 16 2 4" xfId="2353"/>
    <cellStyle name="Normal 16 2 5" xfId="2354"/>
    <cellStyle name="Normal 16 2 6" xfId="2355"/>
    <cellStyle name="Normal 16 2 7" xfId="2356"/>
    <cellStyle name="Normal 16 2 8" xfId="2357"/>
    <cellStyle name="Normal 16 2 9" xfId="2358"/>
    <cellStyle name="Normal 16 20" xfId="2359"/>
    <cellStyle name="Normal 16 21" xfId="2360"/>
    <cellStyle name="Normal 16 22" xfId="2361"/>
    <cellStyle name="Normal 16 23" xfId="2362"/>
    <cellStyle name="Normal 16 24" xfId="2363"/>
    <cellStyle name="Normal 16 25" xfId="2364"/>
    <cellStyle name="Normal 16 26" xfId="2365"/>
    <cellStyle name="Normal 16 27" xfId="2366"/>
    <cellStyle name="Normal 16 28" xfId="2367"/>
    <cellStyle name="Normal 16 3" xfId="222"/>
    <cellStyle name="Normal 16 3 10" xfId="2368"/>
    <cellStyle name="Normal 16 3 11" xfId="2369"/>
    <cellStyle name="Normal 16 3 12" xfId="2370"/>
    <cellStyle name="Normal 16 3 13" xfId="2371"/>
    <cellStyle name="Normal 16 3 14" xfId="2372"/>
    <cellStyle name="Normal 16 3 15" xfId="2373"/>
    <cellStyle name="Normal 16 3 16" xfId="2374"/>
    <cellStyle name="Normal 16 3 17" xfId="2375"/>
    <cellStyle name="Normal 16 3 18" xfId="2376"/>
    <cellStyle name="Normal 16 3 19" xfId="2377"/>
    <cellStyle name="Normal 16 3 2" xfId="223"/>
    <cellStyle name="Normal 16 3 20" xfId="2378"/>
    <cellStyle name="Normal 16 3 21" xfId="2379"/>
    <cellStyle name="Normal 16 3 22" xfId="2380"/>
    <cellStyle name="Normal 16 3 23" xfId="2381"/>
    <cellStyle name="Normal 16 3 24" xfId="2382"/>
    <cellStyle name="Normal 16 3 25" xfId="2383"/>
    <cellStyle name="Normal 16 3 3" xfId="2384"/>
    <cellStyle name="Normal 16 3 4" xfId="2385"/>
    <cellStyle name="Normal 16 3 5" xfId="2386"/>
    <cellStyle name="Normal 16 3 6" xfId="2387"/>
    <cellStyle name="Normal 16 3 7" xfId="2388"/>
    <cellStyle name="Normal 16 3 8" xfId="2389"/>
    <cellStyle name="Normal 16 3 9" xfId="2390"/>
    <cellStyle name="Normal 16 4" xfId="224"/>
    <cellStyle name="Normal 16 4 10" xfId="2391"/>
    <cellStyle name="Normal 16 4 11" xfId="2392"/>
    <cellStyle name="Normal 16 4 12" xfId="2393"/>
    <cellStyle name="Normal 16 4 13" xfId="2394"/>
    <cellStyle name="Normal 16 4 14" xfId="2395"/>
    <cellStyle name="Normal 16 4 15" xfId="2396"/>
    <cellStyle name="Normal 16 4 16" xfId="2397"/>
    <cellStyle name="Normal 16 4 17" xfId="2398"/>
    <cellStyle name="Normal 16 4 18" xfId="2399"/>
    <cellStyle name="Normal 16 4 19" xfId="2400"/>
    <cellStyle name="Normal 16 4 2" xfId="225"/>
    <cellStyle name="Normal 16 4 20" xfId="2401"/>
    <cellStyle name="Normal 16 4 21" xfId="2402"/>
    <cellStyle name="Normal 16 4 22" xfId="2403"/>
    <cellStyle name="Normal 16 4 23" xfId="2404"/>
    <cellStyle name="Normal 16 4 24" xfId="2405"/>
    <cellStyle name="Normal 16 4 25" xfId="2406"/>
    <cellStyle name="Normal 16 4 3" xfId="2407"/>
    <cellStyle name="Normal 16 4 4" xfId="2408"/>
    <cellStyle name="Normal 16 4 5" xfId="2409"/>
    <cellStyle name="Normal 16 4 6" xfId="2410"/>
    <cellStyle name="Normal 16 4 7" xfId="2411"/>
    <cellStyle name="Normal 16 4 8" xfId="2412"/>
    <cellStyle name="Normal 16 4 9" xfId="2413"/>
    <cellStyle name="Normal 16 5" xfId="226"/>
    <cellStyle name="Normal 16 6" xfId="2414"/>
    <cellStyle name="Normal 16 7" xfId="2415"/>
    <cellStyle name="Normal 16 8" xfId="2416"/>
    <cellStyle name="Normal 16 9" xfId="2417"/>
    <cellStyle name="Normal 19" xfId="227"/>
    <cellStyle name="Normal 19 10" xfId="2418"/>
    <cellStyle name="Normal 19 11" xfId="2419"/>
    <cellStyle name="Normal 19 12" xfId="2420"/>
    <cellStyle name="Normal 19 13" xfId="2421"/>
    <cellStyle name="Normal 19 14" xfId="2422"/>
    <cellStyle name="Normal 19 15" xfId="2423"/>
    <cellStyle name="Normal 19 16" xfId="2424"/>
    <cellStyle name="Normal 19 17" xfId="2425"/>
    <cellStyle name="Normal 19 18" xfId="2426"/>
    <cellStyle name="Normal 19 19" xfId="2427"/>
    <cellStyle name="Normal 19 2" xfId="228"/>
    <cellStyle name="Normal 19 20" xfId="2428"/>
    <cellStyle name="Normal 19 21" xfId="2429"/>
    <cellStyle name="Normal 19 22" xfId="2430"/>
    <cellStyle name="Normal 19 23" xfId="2431"/>
    <cellStyle name="Normal 19 24" xfId="2432"/>
    <cellStyle name="Normal 19 25" xfId="2433"/>
    <cellStyle name="Normal 19 3" xfId="2434"/>
    <cellStyle name="Normal 19 4" xfId="2435"/>
    <cellStyle name="Normal 19 5" xfId="2436"/>
    <cellStyle name="Normal 19 6" xfId="2437"/>
    <cellStyle name="Normal 19 7" xfId="2438"/>
    <cellStyle name="Normal 19 8" xfId="2439"/>
    <cellStyle name="Normal 19 9" xfId="2440"/>
    <cellStyle name="Normal 2" xfId="229"/>
    <cellStyle name="Normal 2 10" xfId="230"/>
    <cellStyle name="Normal 2 10 10" xfId="231"/>
    <cellStyle name="Normal 2 10 11" xfId="2441"/>
    <cellStyle name="Normal 2 10 12" xfId="2442"/>
    <cellStyle name="Normal 2 10 13" xfId="2443"/>
    <cellStyle name="Normal 2 10 14" xfId="2444"/>
    <cellStyle name="Normal 2 10 15" xfId="2445"/>
    <cellStyle name="Normal 2 10 16" xfId="2446"/>
    <cellStyle name="Normal 2 10 17" xfId="2447"/>
    <cellStyle name="Normal 2 10 18" xfId="2448"/>
    <cellStyle name="Normal 2 10 19" xfId="2449"/>
    <cellStyle name="Normal 2 10 2" xfId="232"/>
    <cellStyle name="Normal 2 10 20" xfId="2450"/>
    <cellStyle name="Normal 2 10 21" xfId="2451"/>
    <cellStyle name="Normal 2 10 22" xfId="2452"/>
    <cellStyle name="Normal 2 10 23" xfId="2453"/>
    <cellStyle name="Normal 2 10 24" xfId="2454"/>
    <cellStyle name="Normal 2 10 25" xfId="2455"/>
    <cellStyle name="Normal 2 10 3" xfId="2456"/>
    <cellStyle name="Normal 2 10 4" xfId="2457"/>
    <cellStyle name="Normal 2 10 5" xfId="2458"/>
    <cellStyle name="Normal 2 10 6" xfId="2459"/>
    <cellStyle name="Normal 2 10 7" xfId="2460"/>
    <cellStyle name="Normal 2 10 8" xfId="2461"/>
    <cellStyle name="Normal 2 10 9" xfId="2462"/>
    <cellStyle name="Normal 2 11" xfId="233"/>
    <cellStyle name="Normal 2 11 10" xfId="2463"/>
    <cellStyle name="Normal 2 11 11" xfId="2464"/>
    <cellStyle name="Normal 2 11 12" xfId="2465"/>
    <cellStyle name="Normal 2 11 13" xfId="2466"/>
    <cellStyle name="Normal 2 11 14" xfId="2467"/>
    <cellStyle name="Normal 2 11 15" xfId="2468"/>
    <cellStyle name="Normal 2 11 16" xfId="2469"/>
    <cellStyle name="Normal 2 11 17" xfId="2470"/>
    <cellStyle name="Normal 2 11 18" xfId="2471"/>
    <cellStyle name="Normal 2 11 19" xfId="2472"/>
    <cellStyle name="Normal 2 11 2" xfId="234"/>
    <cellStyle name="Normal 2 11 20" xfId="2473"/>
    <cellStyle name="Normal 2 11 21" xfId="2474"/>
    <cellStyle name="Normal 2 11 22" xfId="2475"/>
    <cellStyle name="Normal 2 11 23" xfId="2476"/>
    <cellStyle name="Normal 2 11 24" xfId="2477"/>
    <cellStyle name="Normal 2 11 25" xfId="2478"/>
    <cellStyle name="Normal 2 11 3" xfId="2479"/>
    <cellStyle name="Normal 2 11 4" xfId="2480"/>
    <cellStyle name="Normal 2 11 5" xfId="2481"/>
    <cellStyle name="Normal 2 11 6" xfId="2482"/>
    <cellStyle name="Normal 2 11 7" xfId="2483"/>
    <cellStyle name="Normal 2 11 8" xfId="2484"/>
    <cellStyle name="Normal 2 11 9" xfId="2485"/>
    <cellStyle name="Normal 2 12" xfId="235"/>
    <cellStyle name="Normal 2 12 10" xfId="2486"/>
    <cellStyle name="Normal 2 12 11" xfId="2487"/>
    <cellStyle name="Normal 2 12 12" xfId="2488"/>
    <cellStyle name="Normal 2 12 13" xfId="2489"/>
    <cellStyle name="Normal 2 12 14" xfId="2490"/>
    <cellStyle name="Normal 2 12 15" xfId="2491"/>
    <cellStyle name="Normal 2 12 16" xfId="2492"/>
    <cellStyle name="Normal 2 12 17" xfId="2493"/>
    <cellStyle name="Normal 2 12 18" xfId="2494"/>
    <cellStyle name="Normal 2 12 19" xfId="2495"/>
    <cellStyle name="Normal 2 12 2" xfId="236"/>
    <cellStyle name="Normal 2 12 20" xfId="2496"/>
    <cellStyle name="Normal 2 12 21" xfId="2497"/>
    <cellStyle name="Normal 2 12 22" xfId="2498"/>
    <cellStyle name="Normal 2 12 23" xfId="2499"/>
    <cellStyle name="Normal 2 12 24" xfId="2500"/>
    <cellStyle name="Normal 2 12 25" xfId="2501"/>
    <cellStyle name="Normal 2 12 3" xfId="2502"/>
    <cellStyle name="Normal 2 12 4" xfId="2503"/>
    <cellStyle name="Normal 2 12 5" xfId="2504"/>
    <cellStyle name="Normal 2 12 6" xfId="2505"/>
    <cellStyle name="Normal 2 12 7" xfId="2506"/>
    <cellStyle name="Normal 2 12 8" xfId="2507"/>
    <cellStyle name="Normal 2 12 9" xfId="2508"/>
    <cellStyle name="Normal 2 13" xfId="237"/>
    <cellStyle name="Normal 2 13 10" xfId="2509"/>
    <cellStyle name="Normal 2 13 11" xfId="2510"/>
    <cellStyle name="Normal 2 13 12" xfId="2511"/>
    <cellStyle name="Normal 2 13 13" xfId="2512"/>
    <cellStyle name="Normal 2 13 14" xfId="2513"/>
    <cellStyle name="Normal 2 13 15" xfId="2514"/>
    <cellStyle name="Normal 2 13 16" xfId="2515"/>
    <cellStyle name="Normal 2 13 17" xfId="2516"/>
    <cellStyle name="Normal 2 13 18" xfId="2517"/>
    <cellStyle name="Normal 2 13 19" xfId="2518"/>
    <cellStyle name="Normal 2 13 2" xfId="238"/>
    <cellStyle name="Normal 2 13 20" xfId="2519"/>
    <cellStyle name="Normal 2 13 21" xfId="2520"/>
    <cellStyle name="Normal 2 13 22" xfId="2521"/>
    <cellStyle name="Normal 2 13 23" xfId="2522"/>
    <cellStyle name="Normal 2 13 24" xfId="2523"/>
    <cellStyle name="Normal 2 13 25" xfId="2524"/>
    <cellStyle name="Normal 2 13 3" xfId="2525"/>
    <cellStyle name="Normal 2 13 4" xfId="2526"/>
    <cellStyle name="Normal 2 13 5" xfId="2527"/>
    <cellStyle name="Normal 2 13 6" xfId="2528"/>
    <cellStyle name="Normal 2 13 7" xfId="2529"/>
    <cellStyle name="Normal 2 13 8" xfId="2530"/>
    <cellStyle name="Normal 2 13 9" xfId="2531"/>
    <cellStyle name="Normal 2 14" xfId="239"/>
    <cellStyle name="Normal 2 14 10" xfId="2532"/>
    <cellStyle name="Normal 2 14 11" xfId="2533"/>
    <cellStyle name="Normal 2 14 12" xfId="2534"/>
    <cellStyle name="Normal 2 14 13" xfId="2535"/>
    <cellStyle name="Normal 2 14 14" xfId="2536"/>
    <cellStyle name="Normal 2 14 15" xfId="2537"/>
    <cellStyle name="Normal 2 14 16" xfId="2538"/>
    <cellStyle name="Normal 2 14 17" xfId="2539"/>
    <cellStyle name="Normal 2 14 18" xfId="2540"/>
    <cellStyle name="Normal 2 14 19" xfId="2541"/>
    <cellStyle name="Normal 2 14 2" xfId="240"/>
    <cellStyle name="Normal 2 14 20" xfId="2542"/>
    <cellStyle name="Normal 2 14 21" xfId="2543"/>
    <cellStyle name="Normal 2 14 22" xfId="2544"/>
    <cellStyle name="Normal 2 14 23" xfId="2545"/>
    <cellStyle name="Normal 2 14 24" xfId="2546"/>
    <cellStyle name="Normal 2 14 25" xfId="2547"/>
    <cellStyle name="Normal 2 14 3" xfId="2548"/>
    <cellStyle name="Normal 2 14 4" xfId="2549"/>
    <cellStyle name="Normal 2 14 5" xfId="2550"/>
    <cellStyle name="Normal 2 14 6" xfId="2551"/>
    <cellStyle name="Normal 2 14 7" xfId="2552"/>
    <cellStyle name="Normal 2 14 8" xfId="2553"/>
    <cellStyle name="Normal 2 14 9" xfId="2554"/>
    <cellStyle name="Normal 2 15" xfId="241"/>
    <cellStyle name="Normal 2 15 10" xfId="2555"/>
    <cellStyle name="Normal 2 15 11" xfId="2556"/>
    <cellStyle name="Normal 2 15 12" xfId="2557"/>
    <cellStyle name="Normal 2 15 13" xfId="2558"/>
    <cellStyle name="Normal 2 15 14" xfId="2559"/>
    <cellStyle name="Normal 2 15 15" xfId="2560"/>
    <cellStyle name="Normal 2 15 16" xfId="2561"/>
    <cellStyle name="Normal 2 15 17" xfId="2562"/>
    <cellStyle name="Normal 2 15 18" xfId="2563"/>
    <cellStyle name="Normal 2 15 19" xfId="2564"/>
    <cellStyle name="Normal 2 15 2" xfId="242"/>
    <cellStyle name="Normal 2 15 20" xfId="2565"/>
    <cellStyle name="Normal 2 15 21" xfId="2566"/>
    <cellStyle name="Normal 2 15 22" xfId="2567"/>
    <cellStyle name="Normal 2 15 23" xfId="2568"/>
    <cellStyle name="Normal 2 15 24" xfId="2569"/>
    <cellStyle name="Normal 2 15 25" xfId="2570"/>
    <cellStyle name="Normal 2 15 3" xfId="2571"/>
    <cellStyle name="Normal 2 15 4" xfId="2572"/>
    <cellStyle name="Normal 2 15 5" xfId="2573"/>
    <cellStyle name="Normal 2 15 6" xfId="2574"/>
    <cellStyle name="Normal 2 15 7" xfId="2575"/>
    <cellStyle name="Normal 2 15 8" xfId="2576"/>
    <cellStyle name="Normal 2 15 9" xfId="2577"/>
    <cellStyle name="Normal 2 16" xfId="243"/>
    <cellStyle name="Normal 2 17" xfId="2578"/>
    <cellStyle name="Normal 2 18" xfId="2579"/>
    <cellStyle name="Normal 2 19" xfId="244"/>
    <cellStyle name="Normal 2 19 10" xfId="2580"/>
    <cellStyle name="Normal 2 19 11" xfId="2581"/>
    <cellStyle name="Normal 2 19 12" xfId="2582"/>
    <cellStyle name="Normal 2 19 13" xfId="2583"/>
    <cellStyle name="Normal 2 19 14" xfId="2584"/>
    <cellStyle name="Normal 2 19 15" xfId="2585"/>
    <cellStyle name="Normal 2 19 16" xfId="2586"/>
    <cellStyle name="Normal 2 19 17" xfId="2587"/>
    <cellStyle name="Normal 2 19 18" xfId="2588"/>
    <cellStyle name="Normal 2 19 19" xfId="2589"/>
    <cellStyle name="Normal 2 19 2" xfId="245"/>
    <cellStyle name="Normal 2 19 20" xfId="2590"/>
    <cellStyle name="Normal 2 19 21" xfId="2591"/>
    <cellStyle name="Normal 2 19 22" xfId="2592"/>
    <cellStyle name="Normal 2 19 23" xfId="2593"/>
    <cellStyle name="Normal 2 19 24" xfId="2594"/>
    <cellStyle name="Normal 2 19 25" xfId="2595"/>
    <cellStyle name="Normal 2 19 3" xfId="2596"/>
    <cellStyle name="Normal 2 19 4" xfId="2597"/>
    <cellStyle name="Normal 2 19 5" xfId="2598"/>
    <cellStyle name="Normal 2 19 6" xfId="2599"/>
    <cellStyle name="Normal 2 19 7" xfId="2600"/>
    <cellStyle name="Normal 2 19 8" xfId="2601"/>
    <cellStyle name="Normal 2 19 9" xfId="2602"/>
    <cellStyle name="Normal 2 2" xfId="246"/>
    <cellStyle name="Normal 2 2 10" xfId="2603"/>
    <cellStyle name="Normal 2 2 11" xfId="2604"/>
    <cellStyle name="Normal 2 2 12" xfId="2605"/>
    <cellStyle name="Normal 2 2 13" xfId="2606"/>
    <cellStyle name="Normal 2 2 14" xfId="2607"/>
    <cellStyle name="Normal 2 2 15" xfId="2608"/>
    <cellStyle name="Normal 2 2 16" xfId="2609"/>
    <cellStyle name="Normal 2 2 17" xfId="2610"/>
    <cellStyle name="Normal 2 2 18" xfId="2611"/>
    <cellStyle name="Normal 2 2 19" xfId="2612"/>
    <cellStyle name="Normal 2 2 2" xfId="247"/>
    <cellStyle name="Normal 2 2 20" xfId="2613"/>
    <cellStyle name="Normal 2 2 21" xfId="2614"/>
    <cellStyle name="Normal 2 2 22" xfId="2615"/>
    <cellStyle name="Normal 2 2 23" xfId="2616"/>
    <cellStyle name="Normal 2 2 24" xfId="2617"/>
    <cellStyle name="Normal 2 2 25" xfId="2618"/>
    <cellStyle name="Normal 2 2 3" xfId="248"/>
    <cellStyle name="Normal 2 2 3 2" xfId="2619"/>
    <cellStyle name="Normal 2 2 4" xfId="2620"/>
    <cellStyle name="Normal 2 2 5" xfId="2621"/>
    <cellStyle name="Normal 2 2 6" xfId="2622"/>
    <cellStyle name="Normal 2 2 7" xfId="2623"/>
    <cellStyle name="Normal 2 2 8" xfId="2624"/>
    <cellStyle name="Normal 2 2 9" xfId="2625"/>
    <cellStyle name="Normal 2 20" xfId="2626"/>
    <cellStyle name="Normal 2 21" xfId="2627"/>
    <cellStyle name="Normal 2 22" xfId="2628"/>
    <cellStyle name="Normal 2 23" xfId="2629"/>
    <cellStyle name="Normal 2 24" xfId="249"/>
    <cellStyle name="Normal 2 24 10" xfId="2630"/>
    <cellStyle name="Normal 2 24 11" xfId="2631"/>
    <cellStyle name="Normal 2 24 12" xfId="2632"/>
    <cellStyle name="Normal 2 24 13" xfId="2633"/>
    <cellStyle name="Normal 2 24 14" xfId="2634"/>
    <cellStyle name="Normal 2 24 15" xfId="2635"/>
    <cellStyle name="Normal 2 24 16" xfId="2636"/>
    <cellStyle name="Normal 2 24 17" xfId="2637"/>
    <cellStyle name="Normal 2 24 18" xfId="2638"/>
    <cellStyle name="Normal 2 24 19" xfId="2639"/>
    <cellStyle name="Normal 2 24 2" xfId="250"/>
    <cellStyle name="Normal 2 24 20" xfId="2640"/>
    <cellStyle name="Normal 2 24 21" xfId="2641"/>
    <cellStyle name="Normal 2 24 22" xfId="2642"/>
    <cellStyle name="Normal 2 24 23" xfId="2643"/>
    <cellStyle name="Normal 2 24 24" xfId="2644"/>
    <cellStyle name="Normal 2 24 25" xfId="2645"/>
    <cellStyle name="Normal 2 24 3" xfId="2646"/>
    <cellStyle name="Normal 2 24 4" xfId="2647"/>
    <cellStyle name="Normal 2 24 5" xfId="2648"/>
    <cellStyle name="Normal 2 24 6" xfId="2649"/>
    <cellStyle name="Normal 2 24 7" xfId="2650"/>
    <cellStyle name="Normal 2 24 8" xfId="2651"/>
    <cellStyle name="Normal 2 24 9" xfId="2652"/>
    <cellStyle name="Normal 2 25" xfId="2653"/>
    <cellStyle name="Normal 2 26" xfId="2654"/>
    <cellStyle name="Normal 2 27" xfId="2655"/>
    <cellStyle name="Normal 2 28" xfId="251"/>
    <cellStyle name="Normal 2 28 10" xfId="2656"/>
    <cellStyle name="Normal 2 28 11" xfId="2657"/>
    <cellStyle name="Normal 2 28 12" xfId="2658"/>
    <cellStyle name="Normal 2 28 13" xfId="2659"/>
    <cellStyle name="Normal 2 28 14" xfId="2660"/>
    <cellStyle name="Normal 2 28 15" xfId="2661"/>
    <cellStyle name="Normal 2 28 16" xfId="2662"/>
    <cellStyle name="Normal 2 28 17" xfId="2663"/>
    <cellStyle name="Normal 2 28 18" xfId="2664"/>
    <cellStyle name="Normal 2 28 19" xfId="2665"/>
    <cellStyle name="Normal 2 28 2" xfId="252"/>
    <cellStyle name="Normal 2 28 20" xfId="2666"/>
    <cellStyle name="Normal 2 28 21" xfId="2667"/>
    <cellStyle name="Normal 2 28 22" xfId="2668"/>
    <cellStyle name="Normal 2 28 23" xfId="2669"/>
    <cellStyle name="Normal 2 28 24" xfId="2670"/>
    <cellStyle name="Normal 2 28 25" xfId="2671"/>
    <cellStyle name="Normal 2 28 3" xfId="2672"/>
    <cellStyle name="Normal 2 28 4" xfId="2673"/>
    <cellStyle name="Normal 2 28 5" xfId="2674"/>
    <cellStyle name="Normal 2 28 6" xfId="2675"/>
    <cellStyle name="Normal 2 28 7" xfId="2676"/>
    <cellStyle name="Normal 2 28 8" xfId="2677"/>
    <cellStyle name="Normal 2 28 9" xfId="2678"/>
    <cellStyle name="Normal 2 29" xfId="2679"/>
    <cellStyle name="Normal 2 3" xfId="253"/>
    <cellStyle name="Normal 2 3 10" xfId="2680"/>
    <cellStyle name="Normal 2 3 11" xfId="2681"/>
    <cellStyle name="Normal 2 3 12" xfId="2682"/>
    <cellStyle name="Normal 2 3 13" xfId="2683"/>
    <cellStyle name="Normal 2 3 14" xfId="2684"/>
    <cellStyle name="Normal 2 3 15" xfId="2685"/>
    <cellStyle name="Normal 2 3 16" xfId="2686"/>
    <cellStyle name="Normal 2 3 17" xfId="2687"/>
    <cellStyle name="Normal 2 3 18" xfId="2688"/>
    <cellStyle name="Normal 2 3 19" xfId="2689"/>
    <cellStyle name="Normal 2 3 2" xfId="254"/>
    <cellStyle name="Normal 2 3 20" xfId="2690"/>
    <cellStyle name="Normal 2 3 21" xfId="2691"/>
    <cellStyle name="Normal 2 3 22" xfId="2692"/>
    <cellStyle name="Normal 2 3 23" xfId="2693"/>
    <cellStyle name="Normal 2 3 24" xfId="2694"/>
    <cellStyle name="Normal 2 3 25" xfId="2695"/>
    <cellStyle name="Normal 2 3 3" xfId="2696"/>
    <cellStyle name="Normal 2 3 4" xfId="2697"/>
    <cellStyle name="Normal 2 3 5" xfId="2698"/>
    <cellStyle name="Normal 2 3 6" xfId="2699"/>
    <cellStyle name="Normal 2 3 7" xfId="2700"/>
    <cellStyle name="Normal 2 3 8" xfId="2701"/>
    <cellStyle name="Normal 2 3 9" xfId="2702"/>
    <cellStyle name="Normal 2 30" xfId="2703"/>
    <cellStyle name="Normal 2 31" xfId="2704"/>
    <cellStyle name="Normal 2 32" xfId="2705"/>
    <cellStyle name="Normal 2 33" xfId="255"/>
    <cellStyle name="Normal 2 33 10" xfId="2706"/>
    <cellStyle name="Normal 2 33 11" xfId="2707"/>
    <cellStyle name="Normal 2 33 12" xfId="2708"/>
    <cellStyle name="Normal 2 33 13" xfId="2709"/>
    <cellStyle name="Normal 2 33 14" xfId="2710"/>
    <cellStyle name="Normal 2 33 15" xfId="2711"/>
    <cellStyle name="Normal 2 33 16" xfId="2712"/>
    <cellStyle name="Normal 2 33 17" xfId="2713"/>
    <cellStyle name="Normal 2 33 18" xfId="2714"/>
    <cellStyle name="Normal 2 33 19" xfId="2715"/>
    <cellStyle name="Normal 2 33 2" xfId="256"/>
    <cellStyle name="Normal 2 33 20" xfId="2716"/>
    <cellStyle name="Normal 2 33 21" xfId="2717"/>
    <cellStyle name="Normal 2 33 22" xfId="2718"/>
    <cellStyle name="Normal 2 33 23" xfId="2719"/>
    <cellStyle name="Normal 2 33 24" xfId="2720"/>
    <cellStyle name="Normal 2 33 25" xfId="2721"/>
    <cellStyle name="Normal 2 33 3" xfId="2722"/>
    <cellStyle name="Normal 2 33 4" xfId="2723"/>
    <cellStyle name="Normal 2 33 5" xfId="2724"/>
    <cellStyle name="Normal 2 33 6" xfId="2725"/>
    <cellStyle name="Normal 2 33 7" xfId="2726"/>
    <cellStyle name="Normal 2 33 8" xfId="2727"/>
    <cellStyle name="Normal 2 33 9" xfId="2728"/>
    <cellStyle name="Normal 2 34" xfId="257"/>
    <cellStyle name="Normal 2 34 10" xfId="2729"/>
    <cellStyle name="Normal 2 34 11" xfId="2730"/>
    <cellStyle name="Normal 2 34 12" xfId="2731"/>
    <cellStyle name="Normal 2 34 13" xfId="2732"/>
    <cellStyle name="Normal 2 34 14" xfId="2733"/>
    <cellStyle name="Normal 2 34 15" xfId="2734"/>
    <cellStyle name="Normal 2 34 16" xfId="2735"/>
    <cellStyle name="Normal 2 34 17" xfId="2736"/>
    <cellStyle name="Normal 2 34 18" xfId="2737"/>
    <cellStyle name="Normal 2 34 19" xfId="2738"/>
    <cellStyle name="Normal 2 34 2" xfId="258"/>
    <cellStyle name="Normal 2 34 20" xfId="2739"/>
    <cellStyle name="Normal 2 34 21" xfId="2740"/>
    <cellStyle name="Normal 2 34 22" xfId="2741"/>
    <cellStyle name="Normal 2 34 23" xfId="2742"/>
    <cellStyle name="Normal 2 34 24" xfId="2743"/>
    <cellStyle name="Normal 2 34 25" xfId="2744"/>
    <cellStyle name="Normal 2 34 3" xfId="2745"/>
    <cellStyle name="Normal 2 34 4" xfId="2746"/>
    <cellStyle name="Normal 2 34 5" xfId="2747"/>
    <cellStyle name="Normal 2 34 6" xfId="2748"/>
    <cellStyle name="Normal 2 34 7" xfId="2749"/>
    <cellStyle name="Normal 2 34 8" xfId="2750"/>
    <cellStyle name="Normal 2 34 9" xfId="2751"/>
    <cellStyle name="Normal 2 35" xfId="259"/>
    <cellStyle name="Normal 2 35 10" xfId="2752"/>
    <cellStyle name="Normal 2 35 11" xfId="2753"/>
    <cellStyle name="Normal 2 35 12" xfId="2754"/>
    <cellStyle name="Normal 2 35 13" xfId="2755"/>
    <cellStyle name="Normal 2 35 14" xfId="2756"/>
    <cellStyle name="Normal 2 35 15" xfId="2757"/>
    <cellStyle name="Normal 2 35 16" xfId="2758"/>
    <cellStyle name="Normal 2 35 17" xfId="2759"/>
    <cellStyle name="Normal 2 35 18" xfId="2760"/>
    <cellStyle name="Normal 2 35 19" xfId="2761"/>
    <cellStyle name="Normal 2 35 2" xfId="260"/>
    <cellStyle name="Normal 2 35 20" xfId="2762"/>
    <cellStyle name="Normal 2 35 21" xfId="2763"/>
    <cellStyle name="Normal 2 35 22" xfId="2764"/>
    <cellStyle name="Normal 2 35 23" xfId="2765"/>
    <cellStyle name="Normal 2 35 24" xfId="2766"/>
    <cellStyle name="Normal 2 35 25" xfId="2767"/>
    <cellStyle name="Normal 2 35 3" xfId="2768"/>
    <cellStyle name="Normal 2 35 4" xfId="2769"/>
    <cellStyle name="Normal 2 35 5" xfId="2770"/>
    <cellStyle name="Normal 2 35 6" xfId="2771"/>
    <cellStyle name="Normal 2 35 7" xfId="2772"/>
    <cellStyle name="Normal 2 35 8" xfId="2773"/>
    <cellStyle name="Normal 2 35 9" xfId="2774"/>
    <cellStyle name="Normal 2 36" xfId="261"/>
    <cellStyle name="Normal 2 36 10" xfId="2775"/>
    <cellStyle name="Normal 2 36 11" xfId="2776"/>
    <cellStyle name="Normal 2 36 12" xfId="2777"/>
    <cellStyle name="Normal 2 36 13" xfId="2778"/>
    <cellStyle name="Normal 2 36 14" xfId="2779"/>
    <cellStyle name="Normal 2 36 15" xfId="2780"/>
    <cellStyle name="Normal 2 36 16" xfId="2781"/>
    <cellStyle name="Normal 2 36 17" xfId="2782"/>
    <cellStyle name="Normal 2 36 18" xfId="2783"/>
    <cellStyle name="Normal 2 36 19" xfId="2784"/>
    <cellStyle name="Normal 2 36 2" xfId="262"/>
    <cellStyle name="Normal 2 36 20" xfId="2785"/>
    <cellStyle name="Normal 2 36 21" xfId="2786"/>
    <cellStyle name="Normal 2 36 22" xfId="2787"/>
    <cellStyle name="Normal 2 36 23" xfId="2788"/>
    <cellStyle name="Normal 2 36 24" xfId="2789"/>
    <cellStyle name="Normal 2 36 25" xfId="2790"/>
    <cellStyle name="Normal 2 36 3" xfId="2791"/>
    <cellStyle name="Normal 2 36 4" xfId="2792"/>
    <cellStyle name="Normal 2 36 5" xfId="2793"/>
    <cellStyle name="Normal 2 36 6" xfId="2794"/>
    <cellStyle name="Normal 2 36 7" xfId="2795"/>
    <cellStyle name="Normal 2 36 8" xfId="2796"/>
    <cellStyle name="Normal 2 36 9" xfId="2797"/>
    <cellStyle name="Normal 2 37" xfId="263"/>
    <cellStyle name="Normal 2 37 10" xfId="2798"/>
    <cellStyle name="Normal 2 37 11" xfId="2799"/>
    <cellStyle name="Normal 2 37 12" xfId="2800"/>
    <cellStyle name="Normal 2 37 13" xfId="2801"/>
    <cellStyle name="Normal 2 37 14" xfId="2802"/>
    <cellStyle name="Normal 2 37 15" xfId="2803"/>
    <cellStyle name="Normal 2 37 16" xfId="2804"/>
    <cellStyle name="Normal 2 37 17" xfId="2805"/>
    <cellStyle name="Normal 2 37 18" xfId="2806"/>
    <cellStyle name="Normal 2 37 19" xfId="2807"/>
    <cellStyle name="Normal 2 37 2" xfId="264"/>
    <cellStyle name="Normal 2 37 20" xfId="2808"/>
    <cellStyle name="Normal 2 37 21" xfId="2809"/>
    <cellStyle name="Normal 2 37 22" xfId="2810"/>
    <cellStyle name="Normal 2 37 23" xfId="2811"/>
    <cellStyle name="Normal 2 37 24" xfId="2812"/>
    <cellStyle name="Normal 2 37 25" xfId="2813"/>
    <cellStyle name="Normal 2 37 3" xfId="2814"/>
    <cellStyle name="Normal 2 37 4" xfId="2815"/>
    <cellStyle name="Normal 2 37 5" xfId="2816"/>
    <cellStyle name="Normal 2 37 6" xfId="2817"/>
    <cellStyle name="Normal 2 37 7" xfId="2818"/>
    <cellStyle name="Normal 2 37 8" xfId="2819"/>
    <cellStyle name="Normal 2 37 9" xfId="2820"/>
    <cellStyle name="Normal 2 38" xfId="2821"/>
    <cellStyle name="Normal 2 39" xfId="2822"/>
    <cellStyle name="Normal 2 4" xfId="265"/>
    <cellStyle name="Normal 2 4 10" xfId="2823"/>
    <cellStyle name="Normal 2 4 11" xfId="2824"/>
    <cellStyle name="Normal 2 4 12" xfId="2825"/>
    <cellStyle name="Normal 2 4 13" xfId="2826"/>
    <cellStyle name="Normal 2 4 14" xfId="2827"/>
    <cellStyle name="Normal 2 4 15" xfId="2828"/>
    <cellStyle name="Normal 2 4 16" xfId="2829"/>
    <cellStyle name="Normal 2 4 17" xfId="2830"/>
    <cellStyle name="Normal 2 4 18" xfId="2831"/>
    <cellStyle name="Normal 2 4 19" xfId="2832"/>
    <cellStyle name="Normal 2 4 2" xfId="266"/>
    <cellStyle name="Normal 2 4 20" xfId="2833"/>
    <cellStyle name="Normal 2 4 21" xfId="2834"/>
    <cellStyle name="Normal 2 4 22" xfId="2835"/>
    <cellStyle name="Normal 2 4 23" xfId="2836"/>
    <cellStyle name="Normal 2 4 24" xfId="2837"/>
    <cellStyle name="Normal 2 4 25" xfId="2838"/>
    <cellStyle name="Normal 2 4 3" xfId="2839"/>
    <cellStyle name="Normal 2 4 4" xfId="2840"/>
    <cellStyle name="Normal 2 4 5" xfId="2841"/>
    <cellStyle name="Normal 2 4 6" xfId="2842"/>
    <cellStyle name="Normal 2 4 7" xfId="2843"/>
    <cellStyle name="Normal 2 4 8" xfId="2844"/>
    <cellStyle name="Normal 2 4 9" xfId="2845"/>
    <cellStyle name="Normal 2 40" xfId="2846"/>
    <cellStyle name="Normal 2 41" xfId="2847"/>
    <cellStyle name="Normal 2 42" xfId="2848"/>
    <cellStyle name="Normal 2 43" xfId="2849"/>
    <cellStyle name="Normal 2 44" xfId="2850"/>
    <cellStyle name="Normal 2 45" xfId="2851"/>
    <cellStyle name="Normal 2 46" xfId="2852"/>
    <cellStyle name="Normal 2 47" xfId="2853"/>
    <cellStyle name="Normal 2 5" xfId="267"/>
    <cellStyle name="Normal 2 5 10" xfId="2854"/>
    <cellStyle name="Normal 2 5 11" xfId="2855"/>
    <cellStyle name="Normal 2 5 12" xfId="2856"/>
    <cellStyle name="Normal 2 5 13" xfId="2857"/>
    <cellStyle name="Normal 2 5 14" xfId="2858"/>
    <cellStyle name="Normal 2 5 15" xfId="2859"/>
    <cellStyle name="Normal 2 5 16" xfId="2860"/>
    <cellStyle name="Normal 2 5 17" xfId="2861"/>
    <cellStyle name="Normal 2 5 18" xfId="2862"/>
    <cellStyle name="Normal 2 5 19" xfId="2863"/>
    <cellStyle name="Normal 2 5 2" xfId="268"/>
    <cellStyle name="Normal 2 5 20" xfId="2864"/>
    <cellStyle name="Normal 2 5 21" xfId="2865"/>
    <cellStyle name="Normal 2 5 22" xfId="2866"/>
    <cellStyle name="Normal 2 5 23" xfId="2867"/>
    <cellStyle name="Normal 2 5 24" xfId="2868"/>
    <cellStyle name="Normal 2 5 25" xfId="2869"/>
    <cellStyle name="Normal 2 5 3" xfId="2870"/>
    <cellStyle name="Normal 2 5 4" xfId="2871"/>
    <cellStyle name="Normal 2 5 5" xfId="2872"/>
    <cellStyle name="Normal 2 5 6" xfId="2873"/>
    <cellStyle name="Normal 2 5 7" xfId="2874"/>
    <cellStyle name="Normal 2 5 8" xfId="2875"/>
    <cellStyle name="Normal 2 5 9" xfId="2876"/>
    <cellStyle name="Normal 2 6" xfId="269"/>
    <cellStyle name="Normal 2 6 10" xfId="2877"/>
    <cellStyle name="Normal 2 6 11" xfId="2878"/>
    <cellStyle name="Normal 2 6 12" xfId="2879"/>
    <cellStyle name="Normal 2 6 13" xfId="2880"/>
    <cellStyle name="Normal 2 6 14" xfId="2881"/>
    <cellStyle name="Normal 2 6 15" xfId="2882"/>
    <cellStyle name="Normal 2 6 16" xfId="2883"/>
    <cellStyle name="Normal 2 6 17" xfId="2884"/>
    <cellStyle name="Normal 2 6 18" xfId="2885"/>
    <cellStyle name="Normal 2 6 19" xfId="2886"/>
    <cellStyle name="Normal 2 6 2" xfId="270"/>
    <cellStyle name="Normal 2 6 20" xfId="2887"/>
    <cellStyle name="Normal 2 6 21" xfId="2888"/>
    <cellStyle name="Normal 2 6 22" xfId="2889"/>
    <cellStyle name="Normal 2 6 23" xfId="2890"/>
    <cellStyle name="Normal 2 6 24" xfId="2891"/>
    <cellStyle name="Normal 2 6 25" xfId="2892"/>
    <cellStyle name="Normal 2 6 3" xfId="2893"/>
    <cellStyle name="Normal 2 6 4" xfId="2894"/>
    <cellStyle name="Normal 2 6 5" xfId="2895"/>
    <cellStyle name="Normal 2 6 6" xfId="2896"/>
    <cellStyle name="Normal 2 6 7" xfId="2897"/>
    <cellStyle name="Normal 2 6 8" xfId="2898"/>
    <cellStyle name="Normal 2 6 9" xfId="2899"/>
    <cellStyle name="Normal 2 7" xfId="271"/>
    <cellStyle name="Normal 2 7 10" xfId="2900"/>
    <cellStyle name="Normal 2 7 11" xfId="2901"/>
    <cellStyle name="Normal 2 7 12" xfId="2902"/>
    <cellStyle name="Normal 2 7 13" xfId="2903"/>
    <cellStyle name="Normal 2 7 14" xfId="2904"/>
    <cellStyle name="Normal 2 7 15" xfId="2905"/>
    <cellStyle name="Normal 2 7 16" xfId="2906"/>
    <cellStyle name="Normal 2 7 17" xfId="2907"/>
    <cellStyle name="Normal 2 7 18" xfId="2908"/>
    <cellStyle name="Normal 2 7 19" xfId="2909"/>
    <cellStyle name="Normal 2 7 2" xfId="272"/>
    <cellStyle name="Normal 2 7 20" xfId="2910"/>
    <cellStyle name="Normal 2 7 21" xfId="2911"/>
    <cellStyle name="Normal 2 7 22" xfId="2912"/>
    <cellStyle name="Normal 2 7 23" xfId="2913"/>
    <cellStyle name="Normal 2 7 24" xfId="2914"/>
    <cellStyle name="Normal 2 7 25" xfId="2915"/>
    <cellStyle name="Normal 2 7 3" xfId="2916"/>
    <cellStyle name="Normal 2 7 4" xfId="2917"/>
    <cellStyle name="Normal 2 7 5" xfId="2918"/>
    <cellStyle name="Normal 2 7 6" xfId="2919"/>
    <cellStyle name="Normal 2 7 7" xfId="2920"/>
    <cellStyle name="Normal 2 7 8" xfId="2921"/>
    <cellStyle name="Normal 2 7 9" xfId="2922"/>
    <cellStyle name="Normal 2 8" xfId="273"/>
    <cellStyle name="Normal 2 8 10" xfId="2923"/>
    <cellStyle name="Normal 2 8 11" xfId="2924"/>
    <cellStyle name="Normal 2 8 12" xfId="2925"/>
    <cellStyle name="Normal 2 8 13" xfId="2926"/>
    <cellStyle name="Normal 2 8 14" xfId="2927"/>
    <cellStyle name="Normal 2 8 15" xfId="2928"/>
    <cellStyle name="Normal 2 8 16" xfId="2929"/>
    <cellStyle name="Normal 2 8 17" xfId="2930"/>
    <cellStyle name="Normal 2 8 18" xfId="2931"/>
    <cellStyle name="Normal 2 8 19" xfId="2932"/>
    <cellStyle name="Normal 2 8 2" xfId="274"/>
    <cellStyle name="Normal 2 8 20" xfId="2933"/>
    <cellStyle name="Normal 2 8 21" xfId="2934"/>
    <cellStyle name="Normal 2 8 22" xfId="2935"/>
    <cellStyle name="Normal 2 8 23" xfId="2936"/>
    <cellStyle name="Normal 2 8 24" xfId="2937"/>
    <cellStyle name="Normal 2 8 25" xfId="2938"/>
    <cellStyle name="Normal 2 8 3" xfId="2939"/>
    <cellStyle name="Normal 2 8 4" xfId="2940"/>
    <cellStyle name="Normal 2 8 5" xfId="2941"/>
    <cellStyle name="Normal 2 8 6" xfId="2942"/>
    <cellStyle name="Normal 2 8 7" xfId="2943"/>
    <cellStyle name="Normal 2 8 8" xfId="2944"/>
    <cellStyle name="Normal 2 8 9" xfId="2945"/>
    <cellStyle name="Normal 2 9" xfId="275"/>
    <cellStyle name="Normal 2 9 10" xfId="2946"/>
    <cellStyle name="Normal 2 9 11" xfId="2947"/>
    <cellStyle name="Normal 2 9 12" xfId="2948"/>
    <cellStyle name="Normal 2 9 13" xfId="2949"/>
    <cellStyle name="Normal 2 9 14" xfId="2950"/>
    <cellStyle name="Normal 2 9 15" xfId="2951"/>
    <cellStyle name="Normal 2 9 16" xfId="2952"/>
    <cellStyle name="Normal 2 9 17" xfId="2953"/>
    <cellStyle name="Normal 2 9 18" xfId="2954"/>
    <cellStyle name="Normal 2 9 19" xfId="2955"/>
    <cellStyle name="Normal 2 9 2" xfId="276"/>
    <cellStyle name="Normal 2 9 20" xfId="2956"/>
    <cellStyle name="Normal 2 9 21" xfId="2957"/>
    <cellStyle name="Normal 2 9 22" xfId="2958"/>
    <cellStyle name="Normal 2 9 23" xfId="2959"/>
    <cellStyle name="Normal 2 9 24" xfId="2960"/>
    <cellStyle name="Normal 2 9 25" xfId="2961"/>
    <cellStyle name="Normal 2 9 3" xfId="2962"/>
    <cellStyle name="Normal 2 9 4" xfId="2963"/>
    <cellStyle name="Normal 2 9 5" xfId="2964"/>
    <cellStyle name="Normal 2 9 6" xfId="2965"/>
    <cellStyle name="Normal 2 9 7" xfId="2966"/>
    <cellStyle name="Normal 2 9 8" xfId="2967"/>
    <cellStyle name="Normal 2 9 9" xfId="2968"/>
    <cellStyle name="Normal 2_Planilha_de_referncia 11-07-2011" xfId="277"/>
    <cellStyle name="Normal 20" xfId="2969"/>
    <cellStyle name="Normal 21" xfId="278"/>
    <cellStyle name="Normal 21 10" xfId="2970"/>
    <cellStyle name="Normal 21 11" xfId="2971"/>
    <cellStyle name="Normal 21 12" xfId="2972"/>
    <cellStyle name="Normal 21 13" xfId="2973"/>
    <cellStyle name="Normal 21 14" xfId="2974"/>
    <cellStyle name="Normal 21 15" xfId="2975"/>
    <cellStyle name="Normal 21 16" xfId="2976"/>
    <cellStyle name="Normal 21 17" xfId="2977"/>
    <cellStyle name="Normal 21 18" xfId="2978"/>
    <cellStyle name="Normal 21 19" xfId="2979"/>
    <cellStyle name="Normal 21 2" xfId="279"/>
    <cellStyle name="Normal 21 20" xfId="2980"/>
    <cellStyle name="Normal 21 21" xfId="2981"/>
    <cellStyle name="Normal 21 22" xfId="2982"/>
    <cellStyle name="Normal 21 23" xfId="2983"/>
    <cellStyle name="Normal 21 24" xfId="2984"/>
    <cellStyle name="Normal 21 25" xfId="2985"/>
    <cellStyle name="Normal 21 3" xfId="2986"/>
    <cellStyle name="Normal 21 4" xfId="2987"/>
    <cellStyle name="Normal 21 5" xfId="2988"/>
    <cellStyle name="Normal 21 6" xfId="2989"/>
    <cellStyle name="Normal 21 7" xfId="2990"/>
    <cellStyle name="Normal 21 8" xfId="2991"/>
    <cellStyle name="Normal 21 9" xfId="2992"/>
    <cellStyle name="Normal 22" xfId="280"/>
    <cellStyle name="Normal 22 10" xfId="2993"/>
    <cellStyle name="Normal 22 11" xfId="2994"/>
    <cellStyle name="Normal 22 12" xfId="2995"/>
    <cellStyle name="Normal 22 13" xfId="2996"/>
    <cellStyle name="Normal 22 14" xfId="2997"/>
    <cellStyle name="Normal 22 15" xfId="2998"/>
    <cellStyle name="Normal 22 16" xfId="2999"/>
    <cellStyle name="Normal 22 17" xfId="3000"/>
    <cellStyle name="Normal 22 18" xfId="3001"/>
    <cellStyle name="Normal 22 19" xfId="3002"/>
    <cellStyle name="Normal 22 2" xfId="281"/>
    <cellStyle name="Normal 22 20" xfId="3003"/>
    <cellStyle name="Normal 22 21" xfId="3004"/>
    <cellStyle name="Normal 22 22" xfId="3005"/>
    <cellStyle name="Normal 22 23" xfId="3006"/>
    <cellStyle name="Normal 22 24" xfId="3007"/>
    <cellStyle name="Normal 22 25" xfId="3008"/>
    <cellStyle name="Normal 22 3" xfId="3009"/>
    <cellStyle name="Normal 22 4" xfId="3010"/>
    <cellStyle name="Normal 22 5" xfId="3011"/>
    <cellStyle name="Normal 22 6" xfId="3012"/>
    <cellStyle name="Normal 22 7" xfId="3013"/>
    <cellStyle name="Normal 22 8" xfId="3014"/>
    <cellStyle name="Normal 22 9" xfId="3015"/>
    <cellStyle name="Normal 23" xfId="282"/>
    <cellStyle name="Normal 23 10" xfId="3016"/>
    <cellStyle name="Normal 23 11" xfId="3017"/>
    <cellStyle name="Normal 23 12" xfId="3018"/>
    <cellStyle name="Normal 23 13" xfId="3019"/>
    <cellStyle name="Normal 23 14" xfId="3020"/>
    <cellStyle name="Normal 23 15" xfId="3021"/>
    <cellStyle name="Normal 23 16" xfId="3022"/>
    <cellStyle name="Normal 23 17" xfId="3023"/>
    <cellStyle name="Normal 23 18" xfId="3024"/>
    <cellStyle name="Normal 23 19" xfId="3025"/>
    <cellStyle name="Normal 23 2" xfId="283"/>
    <cellStyle name="Normal 23 20" xfId="3026"/>
    <cellStyle name="Normal 23 21" xfId="3027"/>
    <cellStyle name="Normal 23 22" xfId="3028"/>
    <cellStyle name="Normal 23 23" xfId="3029"/>
    <cellStyle name="Normal 23 24" xfId="3030"/>
    <cellStyle name="Normal 23 25" xfId="3031"/>
    <cellStyle name="Normal 23 3" xfId="3032"/>
    <cellStyle name="Normal 23 4" xfId="3033"/>
    <cellStyle name="Normal 23 5" xfId="3034"/>
    <cellStyle name="Normal 23 6" xfId="3035"/>
    <cellStyle name="Normal 23 7" xfId="3036"/>
    <cellStyle name="Normal 23 8" xfId="3037"/>
    <cellStyle name="Normal 23 9" xfId="3038"/>
    <cellStyle name="Normal 24" xfId="284"/>
    <cellStyle name="Normal 24 10" xfId="3039"/>
    <cellStyle name="Normal 24 11" xfId="3040"/>
    <cellStyle name="Normal 24 12" xfId="3041"/>
    <cellStyle name="Normal 24 13" xfId="3042"/>
    <cellStyle name="Normal 24 14" xfId="3043"/>
    <cellStyle name="Normal 24 15" xfId="3044"/>
    <cellStyle name="Normal 24 16" xfId="3045"/>
    <cellStyle name="Normal 24 17" xfId="3046"/>
    <cellStyle name="Normal 24 18" xfId="3047"/>
    <cellStyle name="Normal 24 19" xfId="3048"/>
    <cellStyle name="Normal 24 2" xfId="285"/>
    <cellStyle name="Normal 24 20" xfId="3049"/>
    <cellStyle name="Normal 24 21" xfId="3050"/>
    <cellStyle name="Normal 24 22" xfId="3051"/>
    <cellStyle name="Normal 24 23" xfId="3052"/>
    <cellStyle name="Normal 24 24" xfId="3053"/>
    <cellStyle name="Normal 24 25" xfId="3054"/>
    <cellStyle name="Normal 24 3" xfId="3055"/>
    <cellStyle name="Normal 24 4" xfId="3056"/>
    <cellStyle name="Normal 24 5" xfId="3057"/>
    <cellStyle name="Normal 24 6" xfId="3058"/>
    <cellStyle name="Normal 24 7" xfId="3059"/>
    <cellStyle name="Normal 24 8" xfId="3060"/>
    <cellStyle name="Normal 24 9" xfId="3061"/>
    <cellStyle name="Normal 25" xfId="286"/>
    <cellStyle name="Normal 25 10" xfId="3062"/>
    <cellStyle name="Normal 25 11" xfId="3063"/>
    <cellStyle name="Normal 25 12" xfId="3064"/>
    <cellStyle name="Normal 25 13" xfId="3065"/>
    <cellStyle name="Normal 25 14" xfId="3066"/>
    <cellStyle name="Normal 25 15" xfId="3067"/>
    <cellStyle name="Normal 25 16" xfId="3068"/>
    <cellStyle name="Normal 25 17" xfId="3069"/>
    <cellStyle name="Normal 25 18" xfId="3070"/>
    <cellStyle name="Normal 25 19" xfId="3071"/>
    <cellStyle name="Normal 25 2" xfId="287"/>
    <cellStyle name="Normal 25 20" xfId="3072"/>
    <cellStyle name="Normal 25 21" xfId="3073"/>
    <cellStyle name="Normal 25 22" xfId="3074"/>
    <cellStyle name="Normal 25 23" xfId="3075"/>
    <cellStyle name="Normal 25 24" xfId="3076"/>
    <cellStyle name="Normal 25 25" xfId="3077"/>
    <cellStyle name="Normal 25 3" xfId="3078"/>
    <cellStyle name="Normal 25 4" xfId="3079"/>
    <cellStyle name="Normal 25 5" xfId="3080"/>
    <cellStyle name="Normal 25 6" xfId="3081"/>
    <cellStyle name="Normal 25 7" xfId="3082"/>
    <cellStyle name="Normal 25 8" xfId="3083"/>
    <cellStyle name="Normal 25 9" xfId="3084"/>
    <cellStyle name="Normal 26" xfId="288"/>
    <cellStyle name="Normal 26 10" xfId="3085"/>
    <cellStyle name="Normal 26 11" xfId="3086"/>
    <cellStyle name="Normal 26 12" xfId="3087"/>
    <cellStyle name="Normal 26 13" xfId="3088"/>
    <cellStyle name="Normal 26 14" xfId="3089"/>
    <cellStyle name="Normal 26 15" xfId="3090"/>
    <cellStyle name="Normal 26 16" xfId="3091"/>
    <cellStyle name="Normal 26 17" xfId="3092"/>
    <cellStyle name="Normal 26 18" xfId="3093"/>
    <cellStyle name="Normal 26 19" xfId="3094"/>
    <cellStyle name="Normal 26 2" xfId="289"/>
    <cellStyle name="Normal 26 20" xfId="3095"/>
    <cellStyle name="Normal 26 21" xfId="3096"/>
    <cellStyle name="Normal 26 22" xfId="3097"/>
    <cellStyle name="Normal 26 23" xfId="3098"/>
    <cellStyle name="Normal 26 24" xfId="3099"/>
    <cellStyle name="Normal 26 25" xfId="3100"/>
    <cellStyle name="Normal 26 3" xfId="3101"/>
    <cellStyle name="Normal 26 4" xfId="3102"/>
    <cellStyle name="Normal 26 5" xfId="3103"/>
    <cellStyle name="Normal 26 6" xfId="3104"/>
    <cellStyle name="Normal 26 7" xfId="3105"/>
    <cellStyle name="Normal 26 8" xfId="3106"/>
    <cellStyle name="Normal 26 9" xfId="3107"/>
    <cellStyle name="Normal 27" xfId="290"/>
    <cellStyle name="Normal 27 10" xfId="3108"/>
    <cellStyle name="Normal 27 11" xfId="3109"/>
    <cellStyle name="Normal 27 12" xfId="3110"/>
    <cellStyle name="Normal 27 13" xfId="3111"/>
    <cellStyle name="Normal 27 14" xfId="3112"/>
    <cellStyle name="Normal 27 15" xfId="3113"/>
    <cellStyle name="Normal 27 16" xfId="3114"/>
    <cellStyle name="Normal 27 17" xfId="3115"/>
    <cellStyle name="Normal 27 18" xfId="3116"/>
    <cellStyle name="Normal 27 19" xfId="3117"/>
    <cellStyle name="Normal 27 2" xfId="291"/>
    <cellStyle name="Normal 27 20" xfId="3118"/>
    <cellStyle name="Normal 27 21" xfId="3119"/>
    <cellStyle name="Normal 27 22" xfId="3120"/>
    <cellStyle name="Normal 27 23" xfId="3121"/>
    <cellStyle name="Normal 27 24" xfId="3122"/>
    <cellStyle name="Normal 27 25" xfId="3123"/>
    <cellStyle name="Normal 27 3" xfId="3124"/>
    <cellStyle name="Normal 27 4" xfId="3125"/>
    <cellStyle name="Normal 27 5" xfId="3126"/>
    <cellStyle name="Normal 27 6" xfId="3127"/>
    <cellStyle name="Normal 27 7" xfId="3128"/>
    <cellStyle name="Normal 27 8" xfId="3129"/>
    <cellStyle name="Normal 27 9" xfId="3130"/>
    <cellStyle name="Normal 3" xfId="292"/>
    <cellStyle name="Normal 3 2" xfId="293"/>
    <cellStyle name="Normal 3 2 10" xfId="3131"/>
    <cellStyle name="Normal 3 2 11" xfId="3132"/>
    <cellStyle name="Normal 3 2 12" xfId="3133"/>
    <cellStyle name="Normal 3 2 13" xfId="3134"/>
    <cellStyle name="Normal 3 2 14" xfId="3135"/>
    <cellStyle name="Normal 3 2 15" xfId="3136"/>
    <cellStyle name="Normal 3 2 16" xfId="3137"/>
    <cellStyle name="Normal 3 2 17" xfId="3138"/>
    <cellStyle name="Normal 3 2 18" xfId="3139"/>
    <cellStyle name="Normal 3 2 19" xfId="3140"/>
    <cellStyle name="Normal 3 2 2" xfId="294"/>
    <cellStyle name="Normal 3 2 20" xfId="3141"/>
    <cellStyle name="Normal 3 2 21" xfId="3142"/>
    <cellStyle name="Normal 3 2 22" xfId="3143"/>
    <cellStyle name="Normal 3 2 23" xfId="3144"/>
    <cellStyle name="Normal 3 2 24" xfId="3145"/>
    <cellStyle name="Normal 3 2 25" xfId="3146"/>
    <cellStyle name="Normal 3 2 3" xfId="3147"/>
    <cellStyle name="Normal 3 2 4" xfId="3148"/>
    <cellStyle name="Normal 3 2 5" xfId="3149"/>
    <cellStyle name="Normal 3 2 6" xfId="3150"/>
    <cellStyle name="Normal 3 2 7" xfId="3151"/>
    <cellStyle name="Normal 3 2 8" xfId="3152"/>
    <cellStyle name="Normal 3 2 9" xfId="3153"/>
    <cellStyle name="Normal 4" xfId="295"/>
    <cellStyle name="Normal 4 2" xfId="296"/>
    <cellStyle name="Normal 4 2 10" xfId="3154"/>
    <cellStyle name="Normal 4 2 11" xfId="3155"/>
    <cellStyle name="Normal 4 2 12" xfId="3156"/>
    <cellStyle name="Normal 4 2 13" xfId="3157"/>
    <cellStyle name="Normal 4 2 14" xfId="3158"/>
    <cellStyle name="Normal 4 2 15" xfId="3159"/>
    <cellStyle name="Normal 4 2 16" xfId="3160"/>
    <cellStyle name="Normal 4 2 17" xfId="3161"/>
    <cellStyle name="Normal 4 2 18" xfId="3162"/>
    <cellStyle name="Normal 4 2 19" xfId="3163"/>
    <cellStyle name="Normal 4 2 2" xfId="297"/>
    <cellStyle name="Normal 4 2 20" xfId="3164"/>
    <cellStyle name="Normal 4 2 21" xfId="3165"/>
    <cellStyle name="Normal 4 2 22" xfId="3166"/>
    <cellStyle name="Normal 4 2 23" xfId="3167"/>
    <cellStyle name="Normal 4 2 24" xfId="3168"/>
    <cellStyle name="Normal 4 2 25" xfId="3169"/>
    <cellStyle name="Normal 4 2 3" xfId="3170"/>
    <cellStyle name="Normal 4 2 4" xfId="3171"/>
    <cellStyle name="Normal 4 2 5" xfId="3172"/>
    <cellStyle name="Normal 4 2 6" xfId="3173"/>
    <cellStyle name="Normal 4 2 7" xfId="3174"/>
    <cellStyle name="Normal 4 2 8" xfId="3175"/>
    <cellStyle name="Normal 4 2 9" xfId="3176"/>
    <cellStyle name="Normal 4 3" xfId="298"/>
    <cellStyle name="Normal 4 3 2" xfId="299"/>
    <cellStyle name="Normal 4 4" xfId="300"/>
    <cellStyle name="Normal 4_Modelo de planilha" xfId="301"/>
    <cellStyle name="Normal 4_PLANILHA REFERÊNCIA - MORADIAS OP - 1ª FASE" xfId="302"/>
    <cellStyle name="Normal 4_Planilhas de Orçamento para Referência - Moradias OP" xfId="303"/>
    <cellStyle name="Normal 46" xfId="3177"/>
    <cellStyle name="Normal 47" xfId="3178"/>
    <cellStyle name="Normal 48" xfId="3179"/>
    <cellStyle name="Normal 5" xfId="304"/>
    <cellStyle name="Normal 5 10" xfId="3180"/>
    <cellStyle name="Normal 5 11" xfId="3181"/>
    <cellStyle name="Normal 5 12" xfId="3182"/>
    <cellStyle name="Normal 5 13" xfId="3183"/>
    <cellStyle name="Normal 5 14" xfId="3184"/>
    <cellStyle name="Normal 5 15" xfId="3185"/>
    <cellStyle name="Normal 5 16" xfId="3186"/>
    <cellStyle name="Normal 5 17" xfId="3187"/>
    <cellStyle name="Normal 5 18" xfId="3188"/>
    <cellStyle name="Normal 5 19" xfId="3189"/>
    <cellStyle name="Normal 5 2" xfId="305"/>
    <cellStyle name="Normal 5 2 10" xfId="3190"/>
    <cellStyle name="Normal 5 2 11" xfId="3191"/>
    <cellStyle name="Normal 5 2 12" xfId="3192"/>
    <cellStyle name="Normal 5 2 13" xfId="3193"/>
    <cellStyle name="Normal 5 2 14" xfId="3194"/>
    <cellStyle name="Normal 5 2 15" xfId="3195"/>
    <cellStyle name="Normal 5 2 16" xfId="3196"/>
    <cellStyle name="Normal 5 2 17" xfId="3197"/>
    <cellStyle name="Normal 5 2 18" xfId="3198"/>
    <cellStyle name="Normal 5 2 19" xfId="3199"/>
    <cellStyle name="Normal 5 2 2" xfId="306"/>
    <cellStyle name="Normal 5 2 20" xfId="3200"/>
    <cellStyle name="Normal 5 2 21" xfId="3201"/>
    <cellStyle name="Normal 5 2 22" xfId="3202"/>
    <cellStyle name="Normal 5 2 23" xfId="3203"/>
    <cellStyle name="Normal 5 2 24" xfId="3204"/>
    <cellStyle name="Normal 5 2 25" xfId="3205"/>
    <cellStyle name="Normal 5 2 3" xfId="3206"/>
    <cellStyle name="Normal 5 2 4" xfId="3207"/>
    <cellStyle name="Normal 5 2 5" xfId="3208"/>
    <cellStyle name="Normal 5 2 6" xfId="3209"/>
    <cellStyle name="Normal 5 2 7" xfId="3210"/>
    <cellStyle name="Normal 5 2 8" xfId="3211"/>
    <cellStyle name="Normal 5 2 9" xfId="3212"/>
    <cellStyle name="Normal 5 20" xfId="3213"/>
    <cellStyle name="Normal 5 21" xfId="3214"/>
    <cellStyle name="Normal 5 22" xfId="3215"/>
    <cellStyle name="Normal 5 23" xfId="3216"/>
    <cellStyle name="Normal 5 24" xfId="3217"/>
    <cellStyle name="Normal 5 25" xfId="3218"/>
    <cellStyle name="Normal 5 26" xfId="3219"/>
    <cellStyle name="Normal 5 27" xfId="3220"/>
    <cellStyle name="Normal 5 28" xfId="3221"/>
    <cellStyle name="Normal 5 3" xfId="307"/>
    <cellStyle name="Normal 5 3 10" xfId="3222"/>
    <cellStyle name="Normal 5 3 11" xfId="3223"/>
    <cellStyle name="Normal 5 3 12" xfId="3224"/>
    <cellStyle name="Normal 5 3 13" xfId="3225"/>
    <cellStyle name="Normal 5 3 14" xfId="3226"/>
    <cellStyle name="Normal 5 3 15" xfId="3227"/>
    <cellStyle name="Normal 5 3 16" xfId="3228"/>
    <cellStyle name="Normal 5 3 17" xfId="3229"/>
    <cellStyle name="Normal 5 3 18" xfId="3230"/>
    <cellStyle name="Normal 5 3 19" xfId="3231"/>
    <cellStyle name="Normal 5 3 2" xfId="308"/>
    <cellStyle name="Normal 5 3 20" xfId="3232"/>
    <cellStyle name="Normal 5 3 21" xfId="3233"/>
    <cellStyle name="Normal 5 3 22" xfId="3234"/>
    <cellStyle name="Normal 5 3 23" xfId="3235"/>
    <cellStyle name="Normal 5 3 24" xfId="3236"/>
    <cellStyle name="Normal 5 3 25" xfId="3237"/>
    <cellStyle name="Normal 5 3 3" xfId="3238"/>
    <cellStyle name="Normal 5 3 4" xfId="3239"/>
    <cellStyle name="Normal 5 3 5" xfId="3240"/>
    <cellStyle name="Normal 5 3 6" xfId="3241"/>
    <cellStyle name="Normal 5 3 7" xfId="3242"/>
    <cellStyle name="Normal 5 3 8" xfId="3243"/>
    <cellStyle name="Normal 5 3 9" xfId="3244"/>
    <cellStyle name="Normal 5 4" xfId="309"/>
    <cellStyle name="Normal 5 4 10" xfId="3245"/>
    <cellStyle name="Normal 5 4 11" xfId="3246"/>
    <cellStyle name="Normal 5 4 12" xfId="3247"/>
    <cellStyle name="Normal 5 4 13" xfId="3248"/>
    <cellStyle name="Normal 5 4 14" xfId="3249"/>
    <cellStyle name="Normal 5 4 15" xfId="3250"/>
    <cellStyle name="Normal 5 4 16" xfId="3251"/>
    <cellStyle name="Normal 5 4 17" xfId="3252"/>
    <cellStyle name="Normal 5 4 18" xfId="3253"/>
    <cellStyle name="Normal 5 4 19" xfId="3254"/>
    <cellStyle name="Normal 5 4 2" xfId="310"/>
    <cellStyle name="Normal 5 4 20" xfId="3255"/>
    <cellStyle name="Normal 5 4 21" xfId="3256"/>
    <cellStyle name="Normal 5 4 22" xfId="3257"/>
    <cellStyle name="Normal 5 4 23" xfId="3258"/>
    <cellStyle name="Normal 5 4 24" xfId="3259"/>
    <cellStyle name="Normal 5 4 25" xfId="3260"/>
    <cellStyle name="Normal 5 4 3" xfId="3261"/>
    <cellStyle name="Normal 5 4 4" xfId="3262"/>
    <cellStyle name="Normal 5 4 5" xfId="3263"/>
    <cellStyle name="Normal 5 4 6" xfId="3264"/>
    <cellStyle name="Normal 5 4 7" xfId="3265"/>
    <cellStyle name="Normal 5 4 8" xfId="3266"/>
    <cellStyle name="Normal 5 4 9" xfId="3267"/>
    <cellStyle name="Normal 5 5" xfId="311"/>
    <cellStyle name="Normal 5 6" xfId="3268"/>
    <cellStyle name="Normal 5 7" xfId="3269"/>
    <cellStyle name="Normal 5 8" xfId="3270"/>
    <cellStyle name="Normal 5 9" xfId="3271"/>
    <cellStyle name="Normal 6" xfId="312"/>
    <cellStyle name="Normal 6 10" xfId="3272"/>
    <cellStyle name="Normal 6 11" xfId="3273"/>
    <cellStyle name="Normal 6 12" xfId="3274"/>
    <cellStyle name="Normal 6 13" xfId="3275"/>
    <cellStyle name="Normal 6 14" xfId="3276"/>
    <cellStyle name="Normal 6 15" xfId="3277"/>
    <cellStyle name="Normal 6 16" xfId="3278"/>
    <cellStyle name="Normal 6 17" xfId="3279"/>
    <cellStyle name="Normal 6 18" xfId="3280"/>
    <cellStyle name="Normal 6 19" xfId="3281"/>
    <cellStyle name="Normal 6 2" xfId="313"/>
    <cellStyle name="Normal 6 20" xfId="3282"/>
    <cellStyle name="Normal 6 21" xfId="3283"/>
    <cellStyle name="Normal 6 22" xfId="3284"/>
    <cellStyle name="Normal 6 23" xfId="3285"/>
    <cellStyle name="Normal 6 24" xfId="3286"/>
    <cellStyle name="Normal 6 25" xfId="3287"/>
    <cellStyle name="Normal 6 3" xfId="3288"/>
    <cellStyle name="Normal 6 4" xfId="3289"/>
    <cellStyle name="Normal 6 5" xfId="3290"/>
    <cellStyle name="Normal 6 6" xfId="3291"/>
    <cellStyle name="Normal 6 7" xfId="3292"/>
    <cellStyle name="Normal 6 8" xfId="3293"/>
    <cellStyle name="Normal 6 9" xfId="3294"/>
    <cellStyle name="Normal 7" xfId="314"/>
    <cellStyle name="Normal 7 10" xfId="3295"/>
    <cellStyle name="Normal 7 11" xfId="3296"/>
    <cellStyle name="Normal 7 12" xfId="3297"/>
    <cellStyle name="Normal 7 13" xfId="3298"/>
    <cellStyle name="Normal 7 14" xfId="3299"/>
    <cellStyle name="Normal 7 15" xfId="3300"/>
    <cellStyle name="Normal 7 16" xfId="3301"/>
    <cellStyle name="Normal 7 17" xfId="3302"/>
    <cellStyle name="Normal 7 18" xfId="3303"/>
    <cellStyle name="Normal 7 19" xfId="3304"/>
    <cellStyle name="Normal 7 2" xfId="315"/>
    <cellStyle name="Normal 7 2 10" xfId="3305"/>
    <cellStyle name="Normal 7 2 11" xfId="3306"/>
    <cellStyle name="Normal 7 2 12" xfId="3307"/>
    <cellStyle name="Normal 7 2 13" xfId="3308"/>
    <cellStyle name="Normal 7 2 14" xfId="3309"/>
    <cellStyle name="Normal 7 2 15" xfId="3310"/>
    <cellStyle name="Normal 7 2 16" xfId="3311"/>
    <cellStyle name="Normal 7 2 17" xfId="3312"/>
    <cellStyle name="Normal 7 2 18" xfId="3313"/>
    <cellStyle name="Normal 7 2 19" xfId="3314"/>
    <cellStyle name="Normal 7 2 2" xfId="316"/>
    <cellStyle name="Normal 7 2 20" xfId="3315"/>
    <cellStyle name="Normal 7 2 21" xfId="3316"/>
    <cellStyle name="Normal 7 2 22" xfId="3317"/>
    <cellStyle name="Normal 7 2 23" xfId="3318"/>
    <cellStyle name="Normal 7 2 24" xfId="3319"/>
    <cellStyle name="Normal 7 2 25" xfId="3320"/>
    <cellStyle name="Normal 7 2 3" xfId="3321"/>
    <cellStyle name="Normal 7 2 4" xfId="3322"/>
    <cellStyle name="Normal 7 2 5" xfId="3323"/>
    <cellStyle name="Normal 7 2 6" xfId="3324"/>
    <cellStyle name="Normal 7 2 7" xfId="3325"/>
    <cellStyle name="Normal 7 2 8" xfId="3326"/>
    <cellStyle name="Normal 7 2 9" xfId="3327"/>
    <cellStyle name="Normal 7 20" xfId="3328"/>
    <cellStyle name="Normal 7 21" xfId="3329"/>
    <cellStyle name="Normal 7 22" xfId="3330"/>
    <cellStyle name="Normal 7 23" xfId="3331"/>
    <cellStyle name="Normal 7 24" xfId="3332"/>
    <cellStyle name="Normal 7 25" xfId="3333"/>
    <cellStyle name="Normal 7 26" xfId="3334"/>
    <cellStyle name="Normal 7 27" xfId="3335"/>
    <cellStyle name="Normal 7 28" xfId="3336"/>
    <cellStyle name="Normal 7 3" xfId="317"/>
    <cellStyle name="Normal 7 3 10" xfId="3337"/>
    <cellStyle name="Normal 7 3 11" xfId="3338"/>
    <cellStyle name="Normal 7 3 12" xfId="3339"/>
    <cellStyle name="Normal 7 3 13" xfId="3340"/>
    <cellStyle name="Normal 7 3 14" xfId="3341"/>
    <cellStyle name="Normal 7 3 15" xfId="3342"/>
    <cellStyle name="Normal 7 3 16" xfId="3343"/>
    <cellStyle name="Normal 7 3 17" xfId="3344"/>
    <cellStyle name="Normal 7 3 18" xfId="3345"/>
    <cellStyle name="Normal 7 3 19" xfId="3346"/>
    <cellStyle name="Normal 7 3 2" xfId="318"/>
    <cellStyle name="Normal 7 3 20" xfId="3347"/>
    <cellStyle name="Normal 7 3 21" xfId="3348"/>
    <cellStyle name="Normal 7 3 22" xfId="3349"/>
    <cellStyle name="Normal 7 3 23" xfId="3350"/>
    <cellStyle name="Normal 7 3 24" xfId="3351"/>
    <cellStyle name="Normal 7 3 25" xfId="3352"/>
    <cellStyle name="Normal 7 3 3" xfId="3353"/>
    <cellStyle name="Normal 7 3 4" xfId="3354"/>
    <cellStyle name="Normal 7 3 5" xfId="3355"/>
    <cellStyle name="Normal 7 3 6" xfId="3356"/>
    <cellStyle name="Normal 7 3 7" xfId="3357"/>
    <cellStyle name="Normal 7 3 8" xfId="3358"/>
    <cellStyle name="Normal 7 3 9" xfId="3359"/>
    <cellStyle name="Normal 7 4" xfId="319"/>
    <cellStyle name="Normal 7 4 10" xfId="3360"/>
    <cellStyle name="Normal 7 4 11" xfId="3361"/>
    <cellStyle name="Normal 7 4 12" xfId="3362"/>
    <cellStyle name="Normal 7 4 13" xfId="3363"/>
    <cellStyle name="Normal 7 4 14" xfId="3364"/>
    <cellStyle name="Normal 7 4 15" xfId="3365"/>
    <cellStyle name="Normal 7 4 16" xfId="3366"/>
    <cellStyle name="Normal 7 4 17" xfId="3367"/>
    <cellStyle name="Normal 7 4 18" xfId="3368"/>
    <cellStyle name="Normal 7 4 19" xfId="3369"/>
    <cellStyle name="Normal 7 4 2" xfId="320"/>
    <cellStyle name="Normal 7 4 20" xfId="3370"/>
    <cellStyle name="Normal 7 4 21" xfId="3371"/>
    <cellStyle name="Normal 7 4 22" xfId="3372"/>
    <cellStyle name="Normal 7 4 23" xfId="3373"/>
    <cellStyle name="Normal 7 4 24" xfId="3374"/>
    <cellStyle name="Normal 7 4 25" xfId="3375"/>
    <cellStyle name="Normal 7 4 3" xfId="3376"/>
    <cellStyle name="Normal 7 4 4" xfId="3377"/>
    <cellStyle name="Normal 7 4 5" xfId="3378"/>
    <cellStyle name="Normal 7 4 6" xfId="3379"/>
    <cellStyle name="Normal 7 4 7" xfId="3380"/>
    <cellStyle name="Normal 7 4 8" xfId="3381"/>
    <cellStyle name="Normal 7 4 9" xfId="3382"/>
    <cellStyle name="Normal 7 5" xfId="321"/>
    <cellStyle name="Normal 7 6" xfId="3383"/>
    <cellStyle name="Normal 7 7" xfId="3384"/>
    <cellStyle name="Normal 7 8" xfId="3385"/>
    <cellStyle name="Normal 7 9" xfId="3386"/>
    <cellStyle name="Normal 8" xfId="322"/>
    <cellStyle name="Normal 8 10" xfId="3387"/>
    <cellStyle name="Normal 8 11" xfId="3388"/>
    <cellStyle name="Normal 8 12" xfId="3389"/>
    <cellStyle name="Normal 8 13" xfId="3390"/>
    <cellStyle name="Normal 8 14" xfId="3391"/>
    <cellStyle name="Normal 8 15" xfId="3392"/>
    <cellStyle name="Normal 8 16" xfId="3393"/>
    <cellStyle name="Normal 8 17" xfId="3394"/>
    <cellStyle name="Normal 8 18" xfId="3395"/>
    <cellStyle name="Normal 8 19" xfId="3396"/>
    <cellStyle name="Normal 8 2" xfId="323"/>
    <cellStyle name="Normal 8 2 10" xfId="3397"/>
    <cellStyle name="Normal 8 2 11" xfId="3398"/>
    <cellStyle name="Normal 8 2 12" xfId="3399"/>
    <cellStyle name="Normal 8 2 13" xfId="3400"/>
    <cellStyle name="Normal 8 2 14" xfId="3401"/>
    <cellStyle name="Normal 8 2 15" xfId="3402"/>
    <cellStyle name="Normal 8 2 16" xfId="3403"/>
    <cellStyle name="Normal 8 2 17" xfId="3404"/>
    <cellStyle name="Normal 8 2 18" xfId="3405"/>
    <cellStyle name="Normal 8 2 19" xfId="3406"/>
    <cellStyle name="Normal 8 2 2" xfId="324"/>
    <cellStyle name="Normal 8 2 20" xfId="3407"/>
    <cellStyle name="Normal 8 2 21" xfId="3408"/>
    <cellStyle name="Normal 8 2 22" xfId="3409"/>
    <cellStyle name="Normal 8 2 23" xfId="3410"/>
    <cellStyle name="Normal 8 2 24" xfId="3411"/>
    <cellStyle name="Normal 8 2 25" xfId="3412"/>
    <cellStyle name="Normal 8 2 3" xfId="3413"/>
    <cellStyle name="Normal 8 2 4" xfId="3414"/>
    <cellStyle name="Normal 8 2 5" xfId="3415"/>
    <cellStyle name="Normal 8 2 6" xfId="3416"/>
    <cellStyle name="Normal 8 2 7" xfId="3417"/>
    <cellStyle name="Normal 8 2 8" xfId="3418"/>
    <cellStyle name="Normal 8 2 9" xfId="3419"/>
    <cellStyle name="Normal 8 20" xfId="3420"/>
    <cellStyle name="Normal 8 21" xfId="3421"/>
    <cellStyle name="Normal 8 22" xfId="3422"/>
    <cellStyle name="Normal 8 23" xfId="3423"/>
    <cellStyle name="Normal 8 24" xfId="3424"/>
    <cellStyle name="Normal 8 25" xfId="3425"/>
    <cellStyle name="Normal 8 26" xfId="3426"/>
    <cellStyle name="Normal 8 27" xfId="3427"/>
    <cellStyle name="Normal 8 28" xfId="3428"/>
    <cellStyle name="Normal 8 3" xfId="325"/>
    <cellStyle name="Normal 8 3 10" xfId="3429"/>
    <cellStyle name="Normal 8 3 11" xfId="3430"/>
    <cellStyle name="Normal 8 3 12" xfId="3431"/>
    <cellStyle name="Normal 8 3 13" xfId="3432"/>
    <cellStyle name="Normal 8 3 14" xfId="3433"/>
    <cellStyle name="Normal 8 3 15" xfId="3434"/>
    <cellStyle name="Normal 8 3 16" xfId="3435"/>
    <cellStyle name="Normal 8 3 17" xfId="3436"/>
    <cellStyle name="Normal 8 3 18" xfId="3437"/>
    <cellStyle name="Normal 8 3 19" xfId="3438"/>
    <cellStyle name="Normal 8 3 2" xfId="326"/>
    <cellStyle name="Normal 8 3 20" xfId="3439"/>
    <cellStyle name="Normal 8 3 21" xfId="3440"/>
    <cellStyle name="Normal 8 3 22" xfId="3441"/>
    <cellStyle name="Normal 8 3 23" xfId="3442"/>
    <cellStyle name="Normal 8 3 24" xfId="3443"/>
    <cellStyle name="Normal 8 3 25" xfId="3444"/>
    <cellStyle name="Normal 8 3 3" xfId="3445"/>
    <cellStyle name="Normal 8 3 4" xfId="3446"/>
    <cellStyle name="Normal 8 3 5" xfId="3447"/>
    <cellStyle name="Normal 8 3 6" xfId="3448"/>
    <cellStyle name="Normal 8 3 7" xfId="3449"/>
    <cellStyle name="Normal 8 3 8" xfId="3450"/>
    <cellStyle name="Normal 8 3 9" xfId="3451"/>
    <cellStyle name="Normal 8 4" xfId="327"/>
    <cellStyle name="Normal 8 4 10" xfId="3452"/>
    <cellStyle name="Normal 8 4 11" xfId="3453"/>
    <cellStyle name="Normal 8 4 12" xfId="3454"/>
    <cellStyle name="Normal 8 4 13" xfId="3455"/>
    <cellStyle name="Normal 8 4 14" xfId="3456"/>
    <cellStyle name="Normal 8 4 15" xfId="3457"/>
    <cellStyle name="Normal 8 4 16" xfId="3458"/>
    <cellStyle name="Normal 8 4 17" xfId="3459"/>
    <cellStyle name="Normal 8 4 18" xfId="3460"/>
    <cellStyle name="Normal 8 4 19" xfId="3461"/>
    <cellStyle name="Normal 8 4 2" xfId="328"/>
    <cellStyle name="Normal 8 4 20" xfId="3462"/>
    <cellStyle name="Normal 8 4 21" xfId="3463"/>
    <cellStyle name="Normal 8 4 22" xfId="3464"/>
    <cellStyle name="Normal 8 4 23" xfId="3465"/>
    <cellStyle name="Normal 8 4 24" xfId="3466"/>
    <cellStyle name="Normal 8 4 25" xfId="3467"/>
    <cellStyle name="Normal 8 4 3" xfId="3468"/>
    <cellStyle name="Normal 8 4 4" xfId="3469"/>
    <cellStyle name="Normal 8 4 5" xfId="3470"/>
    <cellStyle name="Normal 8 4 6" xfId="3471"/>
    <cellStyle name="Normal 8 4 7" xfId="3472"/>
    <cellStyle name="Normal 8 4 8" xfId="3473"/>
    <cellStyle name="Normal 8 4 9" xfId="3474"/>
    <cellStyle name="Normal 8 5" xfId="329"/>
    <cellStyle name="Normal 8 6" xfId="3475"/>
    <cellStyle name="Normal 8 7" xfId="3476"/>
    <cellStyle name="Normal 8 8" xfId="3477"/>
    <cellStyle name="Normal 8 9" xfId="3478"/>
    <cellStyle name="Normal 9" xfId="330"/>
    <cellStyle name="Normal 9 2" xfId="331"/>
    <cellStyle name="Normal_Plan1" xfId="332"/>
    <cellStyle name="Normal_REFERÊNCIA DE PREÇO _EM" xfId="333"/>
    <cellStyle name="Normal_REFERÊNCIA DE PREÇO _EM 2" xfId="3479"/>
    <cellStyle name="Normal_UFOP-Restaurante-PE-GERAL-PlanilhaOrçamentária Final" xfId="4275"/>
    <cellStyle name="Nota" xfId="334" builtinId="10" customBuiltin="1"/>
    <cellStyle name="Nota 10" xfId="3480"/>
    <cellStyle name="Nota 11" xfId="3481"/>
    <cellStyle name="Nota 12" xfId="3482"/>
    <cellStyle name="Nota 13" xfId="3483"/>
    <cellStyle name="Nota 14" xfId="3484"/>
    <cellStyle name="Nota 15" xfId="3485"/>
    <cellStyle name="Nota 16" xfId="3486"/>
    <cellStyle name="Nota 17" xfId="3487"/>
    <cellStyle name="Nota 18" xfId="3488"/>
    <cellStyle name="Nota 19" xfId="3489"/>
    <cellStyle name="Nota 2" xfId="335"/>
    <cellStyle name="Nota 2 10" xfId="3490"/>
    <cellStyle name="Nota 2 11" xfId="3491"/>
    <cellStyle name="Nota 2 12" xfId="3492"/>
    <cellStyle name="Nota 2 13" xfId="3493"/>
    <cellStyle name="Nota 2 14" xfId="3494"/>
    <cellStyle name="Nota 2 15" xfId="3495"/>
    <cellStyle name="Nota 2 16" xfId="3496"/>
    <cellStyle name="Nota 2 17" xfId="3497"/>
    <cellStyle name="Nota 2 18" xfId="3498"/>
    <cellStyle name="Nota 2 19" xfId="3499"/>
    <cellStyle name="Nota 2 2" xfId="336"/>
    <cellStyle name="Nota 2 20" xfId="3500"/>
    <cellStyle name="Nota 2 21" xfId="3501"/>
    <cellStyle name="Nota 2 22" xfId="3502"/>
    <cellStyle name="Nota 2 23" xfId="3503"/>
    <cellStyle name="Nota 2 24" xfId="3504"/>
    <cellStyle name="Nota 2 25" xfId="3505"/>
    <cellStyle name="Nota 2 3" xfId="3506"/>
    <cellStyle name="Nota 2 4" xfId="3507"/>
    <cellStyle name="Nota 2 5" xfId="3508"/>
    <cellStyle name="Nota 2 6" xfId="3509"/>
    <cellStyle name="Nota 2 7" xfId="3510"/>
    <cellStyle name="Nota 2 8" xfId="3511"/>
    <cellStyle name="Nota 2 9" xfId="3512"/>
    <cellStyle name="Nota 20" xfId="3513"/>
    <cellStyle name="Nota 21" xfId="3514"/>
    <cellStyle name="Nota 22" xfId="3515"/>
    <cellStyle name="Nota 23" xfId="3516"/>
    <cellStyle name="Nota 24" xfId="3517"/>
    <cellStyle name="Nota 25" xfId="3518"/>
    <cellStyle name="Nota 26" xfId="3519"/>
    <cellStyle name="Nota 27" xfId="3520"/>
    <cellStyle name="Nota 28" xfId="3521"/>
    <cellStyle name="Nota 29" xfId="3522"/>
    <cellStyle name="Nota 3" xfId="337"/>
    <cellStyle name="Nota 3 10" xfId="3523"/>
    <cellStyle name="Nota 3 11" xfId="3524"/>
    <cellStyle name="Nota 3 12" xfId="3525"/>
    <cellStyle name="Nota 3 13" xfId="3526"/>
    <cellStyle name="Nota 3 14" xfId="3527"/>
    <cellStyle name="Nota 3 15" xfId="3528"/>
    <cellStyle name="Nota 3 16" xfId="3529"/>
    <cellStyle name="Nota 3 17" xfId="3530"/>
    <cellStyle name="Nota 3 18" xfId="3531"/>
    <cellStyle name="Nota 3 19" xfId="3532"/>
    <cellStyle name="Nota 3 2" xfId="338"/>
    <cellStyle name="Nota 3 20" xfId="3533"/>
    <cellStyle name="Nota 3 21" xfId="3534"/>
    <cellStyle name="Nota 3 22" xfId="3535"/>
    <cellStyle name="Nota 3 23" xfId="3536"/>
    <cellStyle name="Nota 3 24" xfId="3537"/>
    <cellStyle name="Nota 3 25" xfId="3538"/>
    <cellStyle name="Nota 3 3" xfId="3539"/>
    <cellStyle name="Nota 3 4" xfId="3540"/>
    <cellStyle name="Nota 3 5" xfId="3541"/>
    <cellStyle name="Nota 3 6" xfId="3542"/>
    <cellStyle name="Nota 3 7" xfId="3543"/>
    <cellStyle name="Nota 3 8" xfId="3544"/>
    <cellStyle name="Nota 3 9" xfId="3545"/>
    <cellStyle name="Nota 30" xfId="3546"/>
    <cellStyle name="Nota 4" xfId="339"/>
    <cellStyle name="Nota 4 10" xfId="3547"/>
    <cellStyle name="Nota 4 11" xfId="3548"/>
    <cellStyle name="Nota 4 12" xfId="3549"/>
    <cellStyle name="Nota 4 13" xfId="3550"/>
    <cellStyle name="Nota 4 14" xfId="3551"/>
    <cellStyle name="Nota 4 15" xfId="3552"/>
    <cellStyle name="Nota 4 16" xfId="3553"/>
    <cellStyle name="Nota 4 17" xfId="3554"/>
    <cellStyle name="Nota 4 18" xfId="3555"/>
    <cellStyle name="Nota 4 19" xfId="3556"/>
    <cellStyle name="Nota 4 2" xfId="340"/>
    <cellStyle name="Nota 4 20" xfId="3557"/>
    <cellStyle name="Nota 4 21" xfId="3558"/>
    <cellStyle name="Nota 4 22" xfId="3559"/>
    <cellStyle name="Nota 4 23" xfId="3560"/>
    <cellStyle name="Nota 4 24" xfId="3561"/>
    <cellStyle name="Nota 4 25" xfId="3562"/>
    <cellStyle name="Nota 4 3" xfId="3563"/>
    <cellStyle name="Nota 4 4" xfId="3564"/>
    <cellStyle name="Nota 4 5" xfId="3565"/>
    <cellStyle name="Nota 4 6" xfId="3566"/>
    <cellStyle name="Nota 4 7" xfId="3567"/>
    <cellStyle name="Nota 4 8" xfId="3568"/>
    <cellStyle name="Nota 4 9" xfId="3569"/>
    <cellStyle name="Nota 5" xfId="341"/>
    <cellStyle name="Nota 5 10" xfId="3570"/>
    <cellStyle name="Nota 5 11" xfId="3571"/>
    <cellStyle name="Nota 5 12" xfId="3572"/>
    <cellStyle name="Nota 5 13" xfId="3573"/>
    <cellStyle name="Nota 5 14" xfId="3574"/>
    <cellStyle name="Nota 5 15" xfId="3575"/>
    <cellStyle name="Nota 5 16" xfId="3576"/>
    <cellStyle name="Nota 5 17" xfId="3577"/>
    <cellStyle name="Nota 5 18" xfId="3578"/>
    <cellStyle name="Nota 5 19" xfId="3579"/>
    <cellStyle name="Nota 5 2" xfId="342"/>
    <cellStyle name="Nota 5 20" xfId="3580"/>
    <cellStyle name="Nota 5 21" xfId="3581"/>
    <cellStyle name="Nota 5 22" xfId="3582"/>
    <cellStyle name="Nota 5 23" xfId="3583"/>
    <cellStyle name="Nota 5 24" xfId="3584"/>
    <cellStyle name="Nota 5 25" xfId="3585"/>
    <cellStyle name="Nota 5 3" xfId="3586"/>
    <cellStyle name="Nota 5 4" xfId="3587"/>
    <cellStyle name="Nota 5 5" xfId="3588"/>
    <cellStyle name="Nota 5 6" xfId="3589"/>
    <cellStyle name="Nota 5 7" xfId="3590"/>
    <cellStyle name="Nota 5 8" xfId="3591"/>
    <cellStyle name="Nota 5 9" xfId="3592"/>
    <cellStyle name="Nota 6" xfId="343"/>
    <cellStyle name="Nota 7" xfId="344"/>
    <cellStyle name="Nota 8" xfId="3593"/>
    <cellStyle name="Nota 9" xfId="3594"/>
    <cellStyle name="Note" xfId="345"/>
    <cellStyle name="Note 10" xfId="3595"/>
    <cellStyle name="Note 11" xfId="3596"/>
    <cellStyle name="Note 12" xfId="3597"/>
    <cellStyle name="Note 13" xfId="3598"/>
    <cellStyle name="Note 14" xfId="3599"/>
    <cellStyle name="Note 15" xfId="3600"/>
    <cellStyle name="Note 16" xfId="3601"/>
    <cellStyle name="Note 17" xfId="3602"/>
    <cellStyle name="Note 18" xfId="3603"/>
    <cellStyle name="Note 19" xfId="3604"/>
    <cellStyle name="Note 2" xfId="346"/>
    <cellStyle name="Note 20" xfId="3605"/>
    <cellStyle name="Note 21" xfId="3606"/>
    <cellStyle name="Note 22" xfId="3607"/>
    <cellStyle name="Note 23" xfId="3608"/>
    <cellStyle name="Note 24" xfId="3609"/>
    <cellStyle name="Note 25" xfId="3610"/>
    <cellStyle name="Note 3" xfId="3611"/>
    <cellStyle name="Note 4" xfId="3612"/>
    <cellStyle name="Note 5" xfId="3613"/>
    <cellStyle name="Note 6" xfId="3614"/>
    <cellStyle name="Note 7" xfId="3615"/>
    <cellStyle name="Note 8" xfId="3616"/>
    <cellStyle name="Note 9" xfId="3617"/>
    <cellStyle name="Output" xfId="347"/>
    <cellStyle name="Percent 2" xfId="348"/>
    <cellStyle name="Porcentagem 2" xfId="349"/>
    <cellStyle name="Porcentagem 2 10" xfId="3618"/>
    <cellStyle name="Porcentagem 2 11" xfId="3619"/>
    <cellStyle name="Porcentagem 2 12" xfId="3620"/>
    <cellStyle name="Porcentagem 2 13" xfId="3621"/>
    <cellStyle name="Porcentagem 2 14" xfId="3622"/>
    <cellStyle name="Porcentagem 2 15" xfId="3623"/>
    <cellStyle name="Porcentagem 2 16" xfId="3624"/>
    <cellStyle name="Porcentagem 2 17" xfId="3625"/>
    <cellStyle name="Porcentagem 2 18" xfId="3626"/>
    <cellStyle name="Porcentagem 2 19" xfId="3627"/>
    <cellStyle name="Porcentagem 2 2" xfId="350"/>
    <cellStyle name="Porcentagem 2 20" xfId="3628"/>
    <cellStyle name="Porcentagem 2 21" xfId="3629"/>
    <cellStyle name="Porcentagem 2 22" xfId="3630"/>
    <cellStyle name="Porcentagem 2 23" xfId="3631"/>
    <cellStyle name="Porcentagem 2 24" xfId="3632"/>
    <cellStyle name="Porcentagem 2 25" xfId="3633"/>
    <cellStyle name="Porcentagem 2 3" xfId="3634"/>
    <cellStyle name="Porcentagem 2 4" xfId="3635"/>
    <cellStyle name="Porcentagem 2 5" xfId="3636"/>
    <cellStyle name="Porcentagem 2 6" xfId="3637"/>
    <cellStyle name="Porcentagem 2 7" xfId="3638"/>
    <cellStyle name="Porcentagem 2 8" xfId="3639"/>
    <cellStyle name="Porcentagem 2 9" xfId="3640"/>
    <cellStyle name="Saída" xfId="351" builtinId="21" customBuiltin="1"/>
    <cellStyle name="Saída 2" xfId="352"/>
    <cellStyle name="Saída 3" xfId="353"/>
    <cellStyle name="Saída 4" xfId="354"/>
    <cellStyle name="Saída 5" xfId="355"/>
    <cellStyle name="Separador de milhares 10" xfId="356"/>
    <cellStyle name="Separador de milhares 10 10" xfId="3641"/>
    <cellStyle name="Separador de milhares 10 11" xfId="3642"/>
    <cellStyle name="Separador de milhares 10 12" xfId="3643"/>
    <cellStyle name="Separador de milhares 10 13" xfId="3644"/>
    <cellStyle name="Separador de milhares 10 14" xfId="3645"/>
    <cellStyle name="Separador de milhares 10 15" xfId="3646"/>
    <cellStyle name="Separador de milhares 10 16" xfId="3647"/>
    <cellStyle name="Separador de milhares 10 17" xfId="3648"/>
    <cellStyle name="Separador de milhares 10 18" xfId="3649"/>
    <cellStyle name="Separador de milhares 10 19" xfId="3650"/>
    <cellStyle name="Separador de milhares 10 2" xfId="357"/>
    <cellStyle name="Separador de milhares 10 20" xfId="3651"/>
    <cellStyle name="Separador de milhares 10 21" xfId="3652"/>
    <cellStyle name="Separador de milhares 10 22" xfId="3653"/>
    <cellStyle name="Separador de milhares 10 23" xfId="3654"/>
    <cellStyle name="Separador de milhares 10 24" xfId="3655"/>
    <cellStyle name="Separador de milhares 10 25" xfId="3656"/>
    <cellStyle name="Separador de milhares 10 3" xfId="3657"/>
    <cellStyle name="Separador de milhares 10 4" xfId="3658"/>
    <cellStyle name="Separador de milhares 10 5" xfId="3659"/>
    <cellStyle name="Separador de milhares 10 6" xfId="3660"/>
    <cellStyle name="Separador de milhares 10 7" xfId="3661"/>
    <cellStyle name="Separador de milhares 10 8" xfId="3662"/>
    <cellStyle name="Separador de milhares 10 9" xfId="3663"/>
    <cellStyle name="Separador de milhares 11" xfId="358"/>
    <cellStyle name="Separador de milhares 11 10" xfId="3664"/>
    <cellStyle name="Separador de milhares 11 11" xfId="3665"/>
    <cellStyle name="Separador de milhares 11 12" xfId="3666"/>
    <cellStyle name="Separador de milhares 11 13" xfId="3667"/>
    <cellStyle name="Separador de milhares 11 14" xfId="3668"/>
    <cellStyle name="Separador de milhares 11 15" xfId="3669"/>
    <cellStyle name="Separador de milhares 11 16" xfId="3670"/>
    <cellStyle name="Separador de milhares 11 17" xfId="3671"/>
    <cellStyle name="Separador de milhares 11 18" xfId="3672"/>
    <cellStyle name="Separador de milhares 11 19" xfId="3673"/>
    <cellStyle name="Separador de milhares 11 2" xfId="359"/>
    <cellStyle name="Separador de milhares 11 20" xfId="3674"/>
    <cellStyle name="Separador de milhares 11 21" xfId="3675"/>
    <cellStyle name="Separador de milhares 11 22" xfId="3676"/>
    <cellStyle name="Separador de milhares 11 23" xfId="3677"/>
    <cellStyle name="Separador de milhares 11 24" xfId="3678"/>
    <cellStyle name="Separador de milhares 11 25" xfId="3679"/>
    <cellStyle name="Separador de milhares 11 3" xfId="3680"/>
    <cellStyle name="Separador de milhares 11 4" xfId="3681"/>
    <cellStyle name="Separador de milhares 11 5" xfId="3682"/>
    <cellStyle name="Separador de milhares 11 6" xfId="3683"/>
    <cellStyle name="Separador de milhares 11 7" xfId="3684"/>
    <cellStyle name="Separador de milhares 11 8" xfId="3685"/>
    <cellStyle name="Separador de milhares 11 9" xfId="3686"/>
    <cellStyle name="Separador de milhares 12" xfId="360"/>
    <cellStyle name="Separador de milhares 12 10" xfId="3687"/>
    <cellStyle name="Separador de milhares 12 11" xfId="3688"/>
    <cellStyle name="Separador de milhares 12 12" xfId="3689"/>
    <cellStyle name="Separador de milhares 12 13" xfId="3690"/>
    <cellStyle name="Separador de milhares 12 14" xfId="3691"/>
    <cellStyle name="Separador de milhares 12 15" xfId="3692"/>
    <cellStyle name="Separador de milhares 12 16" xfId="3693"/>
    <cellStyle name="Separador de milhares 12 17" xfId="3694"/>
    <cellStyle name="Separador de milhares 12 18" xfId="3695"/>
    <cellStyle name="Separador de milhares 12 19" xfId="3696"/>
    <cellStyle name="Separador de milhares 12 2" xfId="361"/>
    <cellStyle name="Separador de milhares 12 20" xfId="3697"/>
    <cellStyle name="Separador de milhares 12 21" xfId="3698"/>
    <cellStyle name="Separador de milhares 12 22" xfId="3699"/>
    <cellStyle name="Separador de milhares 12 23" xfId="3700"/>
    <cellStyle name="Separador de milhares 12 24" xfId="3701"/>
    <cellStyle name="Separador de milhares 12 25" xfId="3702"/>
    <cellStyle name="Separador de milhares 12 3" xfId="3703"/>
    <cellStyle name="Separador de milhares 12 4" xfId="3704"/>
    <cellStyle name="Separador de milhares 12 5" xfId="3705"/>
    <cellStyle name="Separador de milhares 12 6" xfId="3706"/>
    <cellStyle name="Separador de milhares 12 7" xfId="3707"/>
    <cellStyle name="Separador de milhares 12 8" xfId="3708"/>
    <cellStyle name="Separador de milhares 12 9" xfId="3709"/>
    <cellStyle name="Separador de milhares 13" xfId="362"/>
    <cellStyle name="Separador de milhares 13 10" xfId="3710"/>
    <cellStyle name="Separador de milhares 13 11" xfId="3711"/>
    <cellStyle name="Separador de milhares 13 12" xfId="3712"/>
    <cellStyle name="Separador de milhares 13 13" xfId="3713"/>
    <cellStyle name="Separador de milhares 13 14" xfId="3714"/>
    <cellStyle name="Separador de milhares 13 15" xfId="3715"/>
    <cellStyle name="Separador de milhares 13 16" xfId="3716"/>
    <cellStyle name="Separador de milhares 13 17" xfId="3717"/>
    <cellStyle name="Separador de milhares 13 18" xfId="3718"/>
    <cellStyle name="Separador de milhares 13 19" xfId="3719"/>
    <cellStyle name="Separador de milhares 13 2" xfId="363"/>
    <cellStyle name="Separador de milhares 13 20" xfId="3720"/>
    <cellStyle name="Separador de milhares 13 21" xfId="3721"/>
    <cellStyle name="Separador de milhares 13 22" xfId="3722"/>
    <cellStyle name="Separador de milhares 13 23" xfId="3723"/>
    <cellStyle name="Separador de milhares 13 24" xfId="3724"/>
    <cellStyle name="Separador de milhares 13 25" xfId="3725"/>
    <cellStyle name="Separador de milhares 13 3" xfId="3726"/>
    <cellStyle name="Separador de milhares 13 4" xfId="3727"/>
    <cellStyle name="Separador de milhares 13 5" xfId="3728"/>
    <cellStyle name="Separador de milhares 13 6" xfId="3729"/>
    <cellStyle name="Separador de milhares 13 7" xfId="3730"/>
    <cellStyle name="Separador de milhares 13 8" xfId="3731"/>
    <cellStyle name="Separador de milhares 13 9" xfId="3732"/>
    <cellStyle name="Separador de milhares 14" xfId="364"/>
    <cellStyle name="Separador de milhares 14 10" xfId="3733"/>
    <cellStyle name="Separador de milhares 14 11" xfId="3734"/>
    <cellStyle name="Separador de milhares 14 12" xfId="3735"/>
    <cellStyle name="Separador de milhares 14 13" xfId="3736"/>
    <cellStyle name="Separador de milhares 14 14" xfId="3737"/>
    <cellStyle name="Separador de milhares 14 15" xfId="3738"/>
    <cellStyle name="Separador de milhares 14 16" xfId="3739"/>
    <cellStyle name="Separador de milhares 14 17" xfId="3740"/>
    <cellStyle name="Separador de milhares 14 18" xfId="3741"/>
    <cellStyle name="Separador de milhares 14 19" xfId="3742"/>
    <cellStyle name="Separador de milhares 14 2" xfId="365"/>
    <cellStyle name="Separador de milhares 14 20" xfId="3743"/>
    <cellStyle name="Separador de milhares 14 21" xfId="3744"/>
    <cellStyle name="Separador de milhares 14 22" xfId="3745"/>
    <cellStyle name="Separador de milhares 14 23" xfId="3746"/>
    <cellStyle name="Separador de milhares 14 24" xfId="3747"/>
    <cellStyle name="Separador de milhares 14 25" xfId="3748"/>
    <cellStyle name="Separador de milhares 14 3" xfId="3749"/>
    <cellStyle name="Separador de milhares 14 4" xfId="3750"/>
    <cellStyle name="Separador de milhares 14 5" xfId="3751"/>
    <cellStyle name="Separador de milhares 14 6" xfId="3752"/>
    <cellStyle name="Separador de milhares 14 7" xfId="3753"/>
    <cellStyle name="Separador de milhares 14 8" xfId="3754"/>
    <cellStyle name="Separador de milhares 14 9" xfId="3755"/>
    <cellStyle name="Separador de milhares 15" xfId="366"/>
    <cellStyle name="Separador de milhares 15 10" xfId="3756"/>
    <cellStyle name="Separador de milhares 15 11" xfId="3757"/>
    <cellStyle name="Separador de milhares 15 12" xfId="3758"/>
    <cellStyle name="Separador de milhares 15 13" xfId="3759"/>
    <cellStyle name="Separador de milhares 15 14" xfId="3760"/>
    <cellStyle name="Separador de milhares 15 15" xfId="3761"/>
    <cellStyle name="Separador de milhares 15 16" xfId="3762"/>
    <cellStyle name="Separador de milhares 15 17" xfId="3763"/>
    <cellStyle name="Separador de milhares 15 18" xfId="3764"/>
    <cellStyle name="Separador de milhares 15 19" xfId="3765"/>
    <cellStyle name="Separador de milhares 15 2" xfId="367"/>
    <cellStyle name="Separador de milhares 15 20" xfId="3766"/>
    <cellStyle name="Separador de milhares 15 21" xfId="3767"/>
    <cellStyle name="Separador de milhares 15 22" xfId="3768"/>
    <cellStyle name="Separador de milhares 15 23" xfId="3769"/>
    <cellStyle name="Separador de milhares 15 24" xfId="3770"/>
    <cellStyle name="Separador de milhares 15 25" xfId="3771"/>
    <cellStyle name="Separador de milhares 15 3" xfId="3772"/>
    <cellStyle name="Separador de milhares 15 4" xfId="3773"/>
    <cellStyle name="Separador de milhares 15 5" xfId="3774"/>
    <cellStyle name="Separador de milhares 15 6" xfId="3775"/>
    <cellStyle name="Separador de milhares 15 7" xfId="3776"/>
    <cellStyle name="Separador de milhares 15 8" xfId="3777"/>
    <cellStyle name="Separador de milhares 15 9" xfId="3778"/>
    <cellStyle name="Separador de milhares 16" xfId="3779"/>
    <cellStyle name="Separador de milhares 18" xfId="368"/>
    <cellStyle name="Separador de milhares 18 10" xfId="3780"/>
    <cellStyle name="Separador de milhares 18 11" xfId="3781"/>
    <cellStyle name="Separador de milhares 18 12" xfId="3782"/>
    <cellStyle name="Separador de milhares 18 13" xfId="3783"/>
    <cellStyle name="Separador de milhares 18 14" xfId="3784"/>
    <cellStyle name="Separador de milhares 18 15" xfId="3785"/>
    <cellStyle name="Separador de milhares 18 16" xfId="3786"/>
    <cellStyle name="Separador de milhares 18 17" xfId="3787"/>
    <cellStyle name="Separador de milhares 18 18" xfId="3788"/>
    <cellStyle name="Separador de milhares 18 19" xfId="3789"/>
    <cellStyle name="Separador de milhares 18 2" xfId="369"/>
    <cellStyle name="Separador de milhares 18 20" xfId="3790"/>
    <cellStyle name="Separador de milhares 18 21" xfId="3791"/>
    <cellStyle name="Separador de milhares 18 22" xfId="3792"/>
    <cellStyle name="Separador de milhares 18 23" xfId="3793"/>
    <cellStyle name="Separador de milhares 18 24" xfId="3794"/>
    <cellStyle name="Separador de milhares 18 25" xfId="3795"/>
    <cellStyle name="Separador de milhares 18 3" xfId="3796"/>
    <cellStyle name="Separador de milhares 18 4" xfId="3797"/>
    <cellStyle name="Separador de milhares 18 5" xfId="3798"/>
    <cellStyle name="Separador de milhares 18 6" xfId="3799"/>
    <cellStyle name="Separador de milhares 18 7" xfId="3800"/>
    <cellStyle name="Separador de milhares 18 8" xfId="3801"/>
    <cellStyle name="Separador de milhares 18 9" xfId="3802"/>
    <cellStyle name="Separador de milhares 2" xfId="370"/>
    <cellStyle name="Separador de milhares 2 2" xfId="371"/>
    <cellStyle name="Separador de milhares 2 2 10" xfId="3803"/>
    <cellStyle name="Separador de milhares 2 2 11" xfId="3804"/>
    <cellStyle name="Separador de milhares 2 2 12" xfId="3805"/>
    <cellStyle name="Separador de milhares 2 2 13" xfId="3806"/>
    <cellStyle name="Separador de milhares 2 2 14" xfId="3807"/>
    <cellStyle name="Separador de milhares 2 2 15" xfId="3808"/>
    <cellStyle name="Separador de milhares 2 2 16" xfId="3809"/>
    <cellStyle name="Separador de milhares 2 2 17" xfId="3810"/>
    <cellStyle name="Separador de milhares 2 2 18" xfId="3811"/>
    <cellStyle name="Separador de milhares 2 2 19" xfId="3812"/>
    <cellStyle name="Separador de milhares 2 2 2" xfId="372"/>
    <cellStyle name="Separador de milhares 2 2 2 5" xfId="3813"/>
    <cellStyle name="Separador de milhares 2 2 20" xfId="3814"/>
    <cellStyle name="Separador de milhares 2 2 21" xfId="3815"/>
    <cellStyle name="Separador de milhares 2 2 22" xfId="3816"/>
    <cellStyle name="Separador de milhares 2 2 23" xfId="3817"/>
    <cellStyle name="Separador de milhares 2 2 24" xfId="3818"/>
    <cellStyle name="Separador de milhares 2 2 25" xfId="3819"/>
    <cellStyle name="Separador de milhares 2 2 3" xfId="3820"/>
    <cellStyle name="Separador de milhares 2 2 4" xfId="3821"/>
    <cellStyle name="Separador de milhares 2 2 5" xfId="3822"/>
    <cellStyle name="Separador de milhares 2 2 6" xfId="3823"/>
    <cellStyle name="Separador de milhares 2 2 7" xfId="3824"/>
    <cellStyle name="Separador de milhares 2 2 8" xfId="3825"/>
    <cellStyle name="Separador de milhares 2 2 9" xfId="3826"/>
    <cellStyle name="Separador de milhares 2 9" xfId="3827"/>
    <cellStyle name="Separador de milhares 20" xfId="373"/>
    <cellStyle name="Separador de milhares 20 10" xfId="3828"/>
    <cellStyle name="Separador de milhares 20 11" xfId="3829"/>
    <cellStyle name="Separador de milhares 20 12" xfId="3830"/>
    <cellStyle name="Separador de milhares 20 13" xfId="3831"/>
    <cellStyle name="Separador de milhares 20 14" xfId="3832"/>
    <cellStyle name="Separador de milhares 20 15" xfId="3833"/>
    <cellStyle name="Separador de milhares 20 16" xfId="3834"/>
    <cellStyle name="Separador de milhares 20 17" xfId="3835"/>
    <cellStyle name="Separador de milhares 20 18" xfId="3836"/>
    <cellStyle name="Separador de milhares 20 19" xfId="3837"/>
    <cellStyle name="Separador de milhares 20 2" xfId="374"/>
    <cellStyle name="Separador de milhares 20 20" xfId="3838"/>
    <cellStyle name="Separador de milhares 20 21" xfId="3839"/>
    <cellStyle name="Separador de milhares 20 22" xfId="3840"/>
    <cellStyle name="Separador de milhares 20 23" xfId="3841"/>
    <cellStyle name="Separador de milhares 20 24" xfId="3842"/>
    <cellStyle name="Separador de milhares 20 25" xfId="3843"/>
    <cellStyle name="Separador de milhares 20 3" xfId="3844"/>
    <cellStyle name="Separador de milhares 20 4" xfId="3845"/>
    <cellStyle name="Separador de milhares 20 5" xfId="3846"/>
    <cellStyle name="Separador de milhares 20 6" xfId="3847"/>
    <cellStyle name="Separador de milhares 20 7" xfId="3848"/>
    <cellStyle name="Separador de milhares 20 8" xfId="3849"/>
    <cellStyle name="Separador de milhares 20 9" xfId="3850"/>
    <cellStyle name="Separador de milhares 21" xfId="375"/>
    <cellStyle name="Separador de milhares 21 10" xfId="3851"/>
    <cellStyle name="Separador de milhares 21 11" xfId="3852"/>
    <cellStyle name="Separador de milhares 21 12" xfId="3853"/>
    <cellStyle name="Separador de milhares 21 13" xfId="3854"/>
    <cellStyle name="Separador de milhares 21 14" xfId="3855"/>
    <cellStyle name="Separador de milhares 21 15" xfId="3856"/>
    <cellStyle name="Separador de milhares 21 16" xfId="3857"/>
    <cellStyle name="Separador de milhares 21 17" xfId="3858"/>
    <cellStyle name="Separador de milhares 21 18" xfId="3859"/>
    <cellStyle name="Separador de milhares 21 19" xfId="3860"/>
    <cellStyle name="Separador de milhares 21 2" xfId="376"/>
    <cellStyle name="Separador de milhares 21 20" xfId="3861"/>
    <cellStyle name="Separador de milhares 21 21" xfId="3862"/>
    <cellStyle name="Separador de milhares 21 22" xfId="3863"/>
    <cellStyle name="Separador de milhares 21 23" xfId="3864"/>
    <cellStyle name="Separador de milhares 21 24" xfId="3865"/>
    <cellStyle name="Separador de milhares 21 25" xfId="3866"/>
    <cellStyle name="Separador de milhares 21 3" xfId="3867"/>
    <cellStyle name="Separador de milhares 21 4" xfId="3868"/>
    <cellStyle name="Separador de milhares 21 5" xfId="3869"/>
    <cellStyle name="Separador de milhares 21 6" xfId="3870"/>
    <cellStyle name="Separador de milhares 21 7" xfId="3871"/>
    <cellStyle name="Separador de milhares 21 8" xfId="3872"/>
    <cellStyle name="Separador de milhares 21 9" xfId="3873"/>
    <cellStyle name="Separador de milhares 22" xfId="377"/>
    <cellStyle name="Separador de milhares 22 10" xfId="3874"/>
    <cellStyle name="Separador de milhares 22 11" xfId="3875"/>
    <cellStyle name="Separador de milhares 22 12" xfId="3876"/>
    <cellStyle name="Separador de milhares 22 13" xfId="3877"/>
    <cellStyle name="Separador de milhares 22 14" xfId="3878"/>
    <cellStyle name="Separador de milhares 22 15" xfId="3879"/>
    <cellStyle name="Separador de milhares 22 16" xfId="3880"/>
    <cellStyle name="Separador de milhares 22 17" xfId="3881"/>
    <cellStyle name="Separador de milhares 22 18" xfId="3882"/>
    <cellStyle name="Separador de milhares 22 19" xfId="3883"/>
    <cellStyle name="Separador de milhares 22 2" xfId="378"/>
    <cellStyle name="Separador de milhares 22 20" xfId="3884"/>
    <cellStyle name="Separador de milhares 22 21" xfId="3885"/>
    <cellStyle name="Separador de milhares 22 22" xfId="3886"/>
    <cellStyle name="Separador de milhares 22 23" xfId="3887"/>
    <cellStyle name="Separador de milhares 22 24" xfId="3888"/>
    <cellStyle name="Separador de milhares 22 25" xfId="3889"/>
    <cellStyle name="Separador de milhares 22 3" xfId="3890"/>
    <cellStyle name="Separador de milhares 22 4" xfId="3891"/>
    <cellStyle name="Separador de milhares 22 5" xfId="3892"/>
    <cellStyle name="Separador de milhares 22 6" xfId="3893"/>
    <cellStyle name="Separador de milhares 22 7" xfId="3894"/>
    <cellStyle name="Separador de milhares 22 8" xfId="3895"/>
    <cellStyle name="Separador de milhares 22 9" xfId="3896"/>
    <cellStyle name="Separador de milhares 23" xfId="379"/>
    <cellStyle name="Separador de milhares 23 10" xfId="3897"/>
    <cellStyle name="Separador de milhares 23 11" xfId="3898"/>
    <cellStyle name="Separador de milhares 23 12" xfId="3899"/>
    <cellStyle name="Separador de milhares 23 13" xfId="3900"/>
    <cellStyle name="Separador de milhares 23 14" xfId="3901"/>
    <cellStyle name="Separador de milhares 23 15" xfId="3902"/>
    <cellStyle name="Separador de milhares 23 16" xfId="3903"/>
    <cellStyle name="Separador de milhares 23 17" xfId="3904"/>
    <cellStyle name="Separador de milhares 23 18" xfId="3905"/>
    <cellStyle name="Separador de milhares 23 19" xfId="3906"/>
    <cellStyle name="Separador de milhares 23 2" xfId="380"/>
    <cellStyle name="Separador de milhares 23 20" xfId="3907"/>
    <cellStyle name="Separador de milhares 23 21" xfId="3908"/>
    <cellStyle name="Separador de milhares 23 22" xfId="3909"/>
    <cellStyle name="Separador de milhares 23 23" xfId="3910"/>
    <cellStyle name="Separador de milhares 23 24" xfId="3911"/>
    <cellStyle name="Separador de milhares 23 25" xfId="3912"/>
    <cellStyle name="Separador de milhares 23 3" xfId="3913"/>
    <cellStyle name="Separador de milhares 23 4" xfId="3914"/>
    <cellStyle name="Separador de milhares 23 5" xfId="3915"/>
    <cellStyle name="Separador de milhares 23 6" xfId="3916"/>
    <cellStyle name="Separador de milhares 23 7" xfId="3917"/>
    <cellStyle name="Separador de milhares 23 8" xfId="3918"/>
    <cellStyle name="Separador de milhares 23 9" xfId="3919"/>
    <cellStyle name="Separador de milhares 24" xfId="381"/>
    <cellStyle name="Separador de milhares 24 10" xfId="3920"/>
    <cellStyle name="Separador de milhares 24 11" xfId="3921"/>
    <cellStyle name="Separador de milhares 24 12" xfId="3922"/>
    <cellStyle name="Separador de milhares 24 13" xfId="3923"/>
    <cellStyle name="Separador de milhares 24 14" xfId="3924"/>
    <cellStyle name="Separador de milhares 24 15" xfId="3925"/>
    <cellStyle name="Separador de milhares 24 16" xfId="3926"/>
    <cellStyle name="Separador de milhares 24 17" xfId="3927"/>
    <cellStyle name="Separador de milhares 24 18" xfId="3928"/>
    <cellStyle name="Separador de milhares 24 19" xfId="3929"/>
    <cellStyle name="Separador de milhares 24 2" xfId="382"/>
    <cellStyle name="Separador de milhares 24 20" xfId="3930"/>
    <cellStyle name="Separador de milhares 24 21" xfId="3931"/>
    <cellStyle name="Separador de milhares 24 22" xfId="3932"/>
    <cellStyle name="Separador de milhares 24 23" xfId="3933"/>
    <cellStyle name="Separador de milhares 24 24" xfId="3934"/>
    <cellStyle name="Separador de milhares 24 25" xfId="3935"/>
    <cellStyle name="Separador de milhares 24 3" xfId="3936"/>
    <cellStyle name="Separador de milhares 24 4" xfId="3937"/>
    <cellStyle name="Separador de milhares 24 5" xfId="3938"/>
    <cellStyle name="Separador de milhares 24 6" xfId="3939"/>
    <cellStyle name="Separador de milhares 24 7" xfId="3940"/>
    <cellStyle name="Separador de milhares 24 8" xfId="3941"/>
    <cellStyle name="Separador de milhares 24 9" xfId="3942"/>
    <cellStyle name="Separador de milhares 25" xfId="3943"/>
    <cellStyle name="Separador de milhares 26" xfId="383"/>
    <cellStyle name="Separador de milhares 26 10" xfId="3944"/>
    <cellStyle name="Separador de milhares 26 11" xfId="3945"/>
    <cellStyle name="Separador de milhares 26 12" xfId="3946"/>
    <cellStyle name="Separador de milhares 26 13" xfId="3947"/>
    <cellStyle name="Separador de milhares 26 14" xfId="3948"/>
    <cellStyle name="Separador de milhares 26 15" xfId="3949"/>
    <cellStyle name="Separador de milhares 26 16" xfId="3950"/>
    <cellStyle name="Separador de milhares 26 17" xfId="3951"/>
    <cellStyle name="Separador de milhares 26 18" xfId="3952"/>
    <cellStyle name="Separador de milhares 26 19" xfId="3953"/>
    <cellStyle name="Separador de milhares 26 2" xfId="384"/>
    <cellStyle name="Separador de milhares 26 20" xfId="3954"/>
    <cellStyle name="Separador de milhares 26 21" xfId="3955"/>
    <cellStyle name="Separador de milhares 26 22" xfId="3956"/>
    <cellStyle name="Separador de milhares 26 23" xfId="3957"/>
    <cellStyle name="Separador de milhares 26 24" xfId="3958"/>
    <cellStyle name="Separador de milhares 26 25" xfId="3959"/>
    <cellStyle name="Separador de milhares 26 3" xfId="3960"/>
    <cellStyle name="Separador de milhares 26 4" xfId="3961"/>
    <cellStyle name="Separador de milhares 26 5" xfId="3962"/>
    <cellStyle name="Separador de milhares 26 6" xfId="3963"/>
    <cellStyle name="Separador de milhares 26 7" xfId="3964"/>
    <cellStyle name="Separador de milhares 26 8" xfId="3965"/>
    <cellStyle name="Separador de milhares 26 9" xfId="3966"/>
    <cellStyle name="Separador de milhares 3" xfId="385"/>
    <cellStyle name="Separador de milhares 3 10" xfId="3967"/>
    <cellStyle name="Separador de milhares 3 11" xfId="3968"/>
    <cellStyle name="Separador de milhares 3 12" xfId="3969"/>
    <cellStyle name="Separador de milhares 3 13" xfId="3970"/>
    <cellStyle name="Separador de milhares 3 14" xfId="3971"/>
    <cellStyle name="Separador de milhares 3 15" xfId="3972"/>
    <cellStyle name="Separador de milhares 3 16" xfId="3973"/>
    <cellStyle name="Separador de milhares 3 17" xfId="3974"/>
    <cellStyle name="Separador de milhares 3 18" xfId="3975"/>
    <cellStyle name="Separador de milhares 3 19" xfId="3976"/>
    <cellStyle name="Separador de milhares 3 2" xfId="386"/>
    <cellStyle name="Separador de milhares 3 2 10" xfId="3977"/>
    <cellStyle name="Separador de milhares 3 2 11" xfId="3978"/>
    <cellStyle name="Separador de milhares 3 2 12" xfId="3979"/>
    <cellStyle name="Separador de milhares 3 2 13" xfId="3980"/>
    <cellStyle name="Separador de milhares 3 2 14" xfId="3981"/>
    <cellStyle name="Separador de milhares 3 2 15" xfId="3982"/>
    <cellStyle name="Separador de milhares 3 2 16" xfId="3983"/>
    <cellStyle name="Separador de milhares 3 2 17" xfId="3984"/>
    <cellStyle name="Separador de milhares 3 2 18" xfId="3985"/>
    <cellStyle name="Separador de milhares 3 2 19" xfId="3986"/>
    <cellStyle name="Separador de milhares 3 2 2" xfId="387"/>
    <cellStyle name="Separador de milhares 3 2 2 10" xfId="3987"/>
    <cellStyle name="Separador de milhares 3 2 2 11" xfId="3988"/>
    <cellStyle name="Separador de milhares 3 2 2 12" xfId="3989"/>
    <cellStyle name="Separador de milhares 3 2 2 13" xfId="3990"/>
    <cellStyle name="Separador de milhares 3 2 2 14" xfId="3991"/>
    <cellStyle name="Separador de milhares 3 2 2 15" xfId="3992"/>
    <cellStyle name="Separador de milhares 3 2 2 16" xfId="3993"/>
    <cellStyle name="Separador de milhares 3 2 2 17" xfId="3994"/>
    <cellStyle name="Separador de milhares 3 2 2 18" xfId="3995"/>
    <cellStyle name="Separador de milhares 3 2 2 19" xfId="3996"/>
    <cellStyle name="Separador de milhares 3 2 2 2" xfId="388"/>
    <cellStyle name="Separador de milhares 3 2 2 20" xfId="3997"/>
    <cellStyle name="Separador de milhares 3 2 2 21" xfId="3998"/>
    <cellStyle name="Separador de milhares 3 2 2 22" xfId="3999"/>
    <cellStyle name="Separador de milhares 3 2 2 23" xfId="4000"/>
    <cellStyle name="Separador de milhares 3 2 2 24" xfId="4001"/>
    <cellStyle name="Separador de milhares 3 2 2 25" xfId="4002"/>
    <cellStyle name="Separador de milhares 3 2 2 3" xfId="4003"/>
    <cellStyle name="Separador de milhares 3 2 2 4" xfId="4004"/>
    <cellStyle name="Separador de milhares 3 2 2 5" xfId="4005"/>
    <cellStyle name="Separador de milhares 3 2 2 6" xfId="4006"/>
    <cellStyle name="Separador de milhares 3 2 2 7" xfId="4007"/>
    <cellStyle name="Separador de milhares 3 2 2 8" xfId="4008"/>
    <cellStyle name="Separador de milhares 3 2 2 9" xfId="4009"/>
    <cellStyle name="Separador de milhares 3 2 20" xfId="4010"/>
    <cellStyle name="Separador de milhares 3 2 21" xfId="4011"/>
    <cellStyle name="Separador de milhares 3 2 22" xfId="4012"/>
    <cellStyle name="Separador de milhares 3 2 23" xfId="4013"/>
    <cellStyle name="Separador de milhares 3 2 24" xfId="4014"/>
    <cellStyle name="Separador de milhares 3 2 25" xfId="4015"/>
    <cellStyle name="Separador de milhares 3 2 26" xfId="4016"/>
    <cellStyle name="Separador de milhares 3 2 3" xfId="389"/>
    <cellStyle name="Separador de milhares 3 2 4" xfId="4017"/>
    <cellStyle name="Separador de milhares 3 2 5" xfId="4018"/>
    <cellStyle name="Separador de milhares 3 2 6" xfId="4019"/>
    <cellStyle name="Separador de milhares 3 2 7" xfId="4020"/>
    <cellStyle name="Separador de milhares 3 2 8" xfId="4021"/>
    <cellStyle name="Separador de milhares 3 2 9" xfId="4022"/>
    <cellStyle name="Separador de milhares 3 2_Planilha_de_referncia 11-07-2011" xfId="390"/>
    <cellStyle name="Separador de milhares 3 20" xfId="4023"/>
    <cellStyle name="Separador de milhares 3 21" xfId="4024"/>
    <cellStyle name="Separador de milhares 3 22" xfId="4025"/>
    <cellStyle name="Separador de milhares 3 23" xfId="4026"/>
    <cellStyle name="Separador de milhares 3 24" xfId="4027"/>
    <cellStyle name="Separador de milhares 3 25" xfId="4028"/>
    <cellStyle name="Separador de milhares 3 26" xfId="4029"/>
    <cellStyle name="Separador de milhares 3 3" xfId="391"/>
    <cellStyle name="Separador de milhares 3 4" xfId="4030"/>
    <cellStyle name="Separador de milhares 3 5" xfId="4031"/>
    <cellStyle name="Separador de milhares 3 6" xfId="4032"/>
    <cellStyle name="Separador de milhares 3 7" xfId="4033"/>
    <cellStyle name="Separador de milhares 3 8" xfId="4034"/>
    <cellStyle name="Separador de milhares 3 9" xfId="4035"/>
    <cellStyle name="Separador de milhares 4" xfId="392"/>
    <cellStyle name="Separador de milhares 4 10" xfId="4036"/>
    <cellStyle name="Separador de milhares 4 11" xfId="4037"/>
    <cellStyle name="Separador de milhares 4 12" xfId="4038"/>
    <cellStyle name="Separador de milhares 4 13" xfId="4039"/>
    <cellStyle name="Separador de milhares 4 14" xfId="4040"/>
    <cellStyle name="Separador de milhares 4 15" xfId="4041"/>
    <cellStyle name="Separador de milhares 4 16" xfId="4042"/>
    <cellStyle name="Separador de milhares 4 17" xfId="4043"/>
    <cellStyle name="Separador de milhares 4 18" xfId="4044"/>
    <cellStyle name="Separador de milhares 4 19" xfId="4045"/>
    <cellStyle name="Separador de milhares 4 2" xfId="393"/>
    <cellStyle name="Separador de milhares 4 2 10" xfId="4046"/>
    <cellStyle name="Separador de milhares 4 2 11" xfId="4047"/>
    <cellStyle name="Separador de milhares 4 2 12" xfId="4048"/>
    <cellStyle name="Separador de milhares 4 2 13" xfId="4049"/>
    <cellStyle name="Separador de milhares 4 2 14" xfId="4050"/>
    <cellStyle name="Separador de milhares 4 2 15" xfId="4051"/>
    <cellStyle name="Separador de milhares 4 2 16" xfId="4052"/>
    <cellStyle name="Separador de milhares 4 2 17" xfId="4053"/>
    <cellStyle name="Separador de milhares 4 2 18" xfId="4054"/>
    <cellStyle name="Separador de milhares 4 2 19" xfId="4055"/>
    <cellStyle name="Separador de milhares 4 2 2" xfId="394"/>
    <cellStyle name="Separador de milhares 4 2 20" xfId="4056"/>
    <cellStyle name="Separador de milhares 4 2 21" xfId="4057"/>
    <cellStyle name="Separador de milhares 4 2 22" xfId="4058"/>
    <cellStyle name="Separador de milhares 4 2 23" xfId="4059"/>
    <cellStyle name="Separador de milhares 4 2 24" xfId="4060"/>
    <cellStyle name="Separador de milhares 4 2 25" xfId="4061"/>
    <cellStyle name="Separador de milhares 4 2 3" xfId="395"/>
    <cellStyle name="Separador de milhares 4 2 3 2" xfId="4062"/>
    <cellStyle name="Separador de milhares 4 2 4" xfId="396"/>
    <cellStyle name="Separador de milhares 4 2 4 2" xfId="4063"/>
    <cellStyle name="Separador de milhares 4 2 5" xfId="4064"/>
    <cellStyle name="Separador de milhares 4 2 6" xfId="4065"/>
    <cellStyle name="Separador de milhares 4 2 7" xfId="4066"/>
    <cellStyle name="Separador de milhares 4 2 8" xfId="4067"/>
    <cellStyle name="Separador de milhares 4 2 9" xfId="4068"/>
    <cellStyle name="Separador de milhares 4 20" xfId="4069"/>
    <cellStyle name="Separador de milhares 4 21" xfId="4070"/>
    <cellStyle name="Separador de milhares 4 22" xfId="4071"/>
    <cellStyle name="Separador de milhares 4 23" xfId="4072"/>
    <cellStyle name="Separador de milhares 4 24" xfId="4073"/>
    <cellStyle name="Separador de milhares 4 25" xfId="4074"/>
    <cellStyle name="Separador de milhares 4 26" xfId="4075"/>
    <cellStyle name="Separador de milhares 4 3" xfId="397"/>
    <cellStyle name="Separador de milhares 4 3 10" xfId="4077"/>
    <cellStyle name="Separador de milhares 4 3 11" xfId="4078"/>
    <cellStyle name="Separador de milhares 4 3 12" xfId="4079"/>
    <cellStyle name="Separador de milhares 4 3 13" xfId="4080"/>
    <cellStyle name="Separador de milhares 4 3 14" xfId="4081"/>
    <cellStyle name="Separador de milhares 4 3 15" xfId="4082"/>
    <cellStyle name="Separador de milhares 4 3 16" xfId="4083"/>
    <cellStyle name="Separador de milhares 4 3 17" xfId="4084"/>
    <cellStyle name="Separador de milhares 4 3 18" xfId="4085"/>
    <cellStyle name="Separador de milhares 4 3 19" xfId="4086"/>
    <cellStyle name="Separador de milhares 4 3 2" xfId="4087"/>
    <cellStyle name="Separador de milhares 4 3 20" xfId="4088"/>
    <cellStyle name="Separador de milhares 4 3 21" xfId="4089"/>
    <cellStyle name="Separador de milhares 4 3 22" xfId="4090"/>
    <cellStyle name="Separador de milhares 4 3 23" xfId="4091"/>
    <cellStyle name="Separador de milhares 4 3 24" xfId="4092"/>
    <cellStyle name="Separador de milhares 4 3 25" xfId="4076"/>
    <cellStyle name="Separador de milhares 4 3 3" xfId="4093"/>
    <cellStyle name="Separador de milhares 4 3 4" xfId="4094"/>
    <cellStyle name="Separador de milhares 4 3 5" xfId="4095"/>
    <cellStyle name="Separador de milhares 4 3 6" xfId="4096"/>
    <cellStyle name="Separador de milhares 4 3 7" xfId="4097"/>
    <cellStyle name="Separador de milhares 4 3 8" xfId="4098"/>
    <cellStyle name="Separador de milhares 4 3 9" xfId="4099"/>
    <cellStyle name="Separador de milhares 4 4" xfId="398"/>
    <cellStyle name="Separador de milhares 4 4 2" xfId="4100"/>
    <cellStyle name="Separador de milhares 4 5" xfId="399"/>
    <cellStyle name="Separador de milhares 4 5 2" xfId="4101"/>
    <cellStyle name="Separador de milhares 4 6" xfId="400"/>
    <cellStyle name="Separador de milhares 4 6 2" xfId="4102"/>
    <cellStyle name="Separador de milhares 4 7" xfId="4103"/>
    <cellStyle name="Separador de milhares 4 8" xfId="4104"/>
    <cellStyle name="Separador de milhares 4 9" xfId="4105"/>
    <cellStyle name="Separador de milhares 5" xfId="401"/>
    <cellStyle name="Separador de milhares 5 10" xfId="4107"/>
    <cellStyle name="Separador de milhares 5 11" xfId="4108"/>
    <cellStyle name="Separador de milhares 5 12" xfId="4109"/>
    <cellStyle name="Separador de milhares 5 13" xfId="4110"/>
    <cellStyle name="Separador de milhares 5 14" xfId="4111"/>
    <cellStyle name="Separador de milhares 5 15" xfId="4112"/>
    <cellStyle name="Separador de milhares 5 16" xfId="4113"/>
    <cellStyle name="Separador de milhares 5 17" xfId="4114"/>
    <cellStyle name="Separador de milhares 5 18" xfId="4115"/>
    <cellStyle name="Separador de milhares 5 19" xfId="4116"/>
    <cellStyle name="Separador de milhares 5 2" xfId="402"/>
    <cellStyle name="Separador de milhares 5 2 2" xfId="4117"/>
    <cellStyle name="Separador de milhares 5 20" xfId="4118"/>
    <cellStyle name="Separador de milhares 5 21" xfId="4119"/>
    <cellStyle name="Separador de milhares 5 22" xfId="4120"/>
    <cellStyle name="Separador de milhares 5 23" xfId="4121"/>
    <cellStyle name="Separador de milhares 5 24" xfId="4122"/>
    <cellStyle name="Separador de milhares 5 25" xfId="4123"/>
    <cellStyle name="Separador de milhares 5 26" xfId="4106"/>
    <cellStyle name="Separador de milhares 5 3" xfId="4124"/>
    <cellStyle name="Separador de milhares 5 4" xfId="4125"/>
    <cellStyle name="Separador de milhares 5 5" xfId="4126"/>
    <cellStyle name="Separador de milhares 5 6" xfId="4127"/>
    <cellStyle name="Separador de milhares 5 7" xfId="4128"/>
    <cellStyle name="Separador de milhares 5 8" xfId="4129"/>
    <cellStyle name="Separador de milhares 5 9" xfId="4130"/>
    <cellStyle name="Separador de milhares 6" xfId="403"/>
    <cellStyle name="Separador de milhares 6 10" xfId="4132"/>
    <cellStyle name="Separador de milhares 6 11" xfId="4133"/>
    <cellStyle name="Separador de milhares 6 12" xfId="4134"/>
    <cellStyle name="Separador de milhares 6 13" xfId="4135"/>
    <cellStyle name="Separador de milhares 6 14" xfId="4136"/>
    <cellStyle name="Separador de milhares 6 15" xfId="4137"/>
    <cellStyle name="Separador de milhares 6 16" xfId="4138"/>
    <cellStyle name="Separador de milhares 6 17" xfId="4139"/>
    <cellStyle name="Separador de milhares 6 18" xfId="4140"/>
    <cellStyle name="Separador de milhares 6 19" xfId="4141"/>
    <cellStyle name="Separador de milhares 6 2" xfId="404"/>
    <cellStyle name="Separador de milhares 6 2 2" xfId="4142"/>
    <cellStyle name="Separador de milhares 6 20" xfId="4143"/>
    <cellStyle name="Separador de milhares 6 21" xfId="4144"/>
    <cellStyle name="Separador de milhares 6 22" xfId="4145"/>
    <cellStyle name="Separador de milhares 6 23" xfId="4146"/>
    <cellStyle name="Separador de milhares 6 24" xfId="4147"/>
    <cellStyle name="Separador de milhares 6 25" xfId="4148"/>
    <cellStyle name="Separador de milhares 6 26" xfId="4131"/>
    <cellStyle name="Separador de milhares 6 3" xfId="4149"/>
    <cellStyle name="Separador de milhares 6 4" xfId="4150"/>
    <cellStyle name="Separador de milhares 6 5" xfId="4151"/>
    <cellStyle name="Separador de milhares 6 6" xfId="4152"/>
    <cellStyle name="Separador de milhares 6 7" xfId="4153"/>
    <cellStyle name="Separador de milhares 6 8" xfId="4154"/>
    <cellStyle name="Separador de milhares 6 9" xfId="4155"/>
    <cellStyle name="Separador de milhares 7" xfId="405"/>
    <cellStyle name="Separador de milhares 7 10" xfId="4157"/>
    <cellStyle name="Separador de milhares 7 11" xfId="4158"/>
    <cellStyle name="Separador de milhares 7 12" xfId="4159"/>
    <cellStyle name="Separador de milhares 7 13" xfId="4160"/>
    <cellStyle name="Separador de milhares 7 14" xfId="4161"/>
    <cellStyle name="Separador de milhares 7 15" xfId="4162"/>
    <cellStyle name="Separador de milhares 7 16" xfId="4163"/>
    <cellStyle name="Separador de milhares 7 17" xfId="4164"/>
    <cellStyle name="Separador de milhares 7 18" xfId="4165"/>
    <cellStyle name="Separador de milhares 7 19" xfId="4166"/>
    <cellStyle name="Separador de milhares 7 2" xfId="406"/>
    <cellStyle name="Separador de milhares 7 2 2" xfId="4167"/>
    <cellStyle name="Separador de milhares 7 20" xfId="4168"/>
    <cellStyle name="Separador de milhares 7 21" xfId="4169"/>
    <cellStyle name="Separador de milhares 7 22" xfId="4170"/>
    <cellStyle name="Separador de milhares 7 23" xfId="4171"/>
    <cellStyle name="Separador de milhares 7 24" xfId="4172"/>
    <cellStyle name="Separador de milhares 7 25" xfId="4173"/>
    <cellStyle name="Separador de milhares 7 26" xfId="4156"/>
    <cellStyle name="Separador de milhares 7 3" xfId="4174"/>
    <cellStyle name="Separador de milhares 7 4" xfId="4175"/>
    <cellStyle name="Separador de milhares 7 5" xfId="4176"/>
    <cellStyle name="Separador de milhares 7 6" xfId="4177"/>
    <cellStyle name="Separador de milhares 7 7" xfId="4178"/>
    <cellStyle name="Separador de milhares 7 8" xfId="4179"/>
    <cellStyle name="Separador de milhares 7 9" xfId="4180"/>
    <cellStyle name="Separador de milhares 8" xfId="407"/>
    <cellStyle name="Separador de milhares 8 10" xfId="4182"/>
    <cellStyle name="Separador de milhares 8 11" xfId="4183"/>
    <cellStyle name="Separador de milhares 8 12" xfId="4184"/>
    <cellStyle name="Separador de milhares 8 13" xfId="4185"/>
    <cellStyle name="Separador de milhares 8 14" xfId="4186"/>
    <cellStyle name="Separador de milhares 8 15" xfId="4187"/>
    <cellStyle name="Separador de milhares 8 16" xfId="4188"/>
    <cellStyle name="Separador de milhares 8 17" xfId="4189"/>
    <cellStyle name="Separador de milhares 8 18" xfId="4190"/>
    <cellStyle name="Separador de milhares 8 19" xfId="4191"/>
    <cellStyle name="Separador de milhares 8 2" xfId="408"/>
    <cellStyle name="Separador de milhares 8 2 2" xfId="4192"/>
    <cellStyle name="Separador de milhares 8 20" xfId="4193"/>
    <cellStyle name="Separador de milhares 8 21" xfId="4194"/>
    <cellStyle name="Separador de milhares 8 22" xfId="4195"/>
    <cellStyle name="Separador de milhares 8 23" xfId="4196"/>
    <cellStyle name="Separador de milhares 8 24" xfId="4197"/>
    <cellStyle name="Separador de milhares 8 25" xfId="4198"/>
    <cellStyle name="Separador de milhares 8 26" xfId="4181"/>
    <cellStyle name="Separador de milhares 8 3" xfId="4199"/>
    <cellStyle name="Separador de milhares 8 4" xfId="4200"/>
    <cellStyle name="Separador de milhares 8 5" xfId="4201"/>
    <cellStyle name="Separador de milhares 8 6" xfId="4202"/>
    <cellStyle name="Separador de milhares 8 7" xfId="4203"/>
    <cellStyle name="Separador de milhares 8 8" xfId="4204"/>
    <cellStyle name="Separador de milhares 8 9" xfId="4205"/>
    <cellStyle name="Separador de milhares 9" xfId="409"/>
    <cellStyle name="Separador de milhares 9 10" xfId="4207"/>
    <cellStyle name="Separador de milhares 9 11" xfId="4208"/>
    <cellStyle name="Separador de milhares 9 12" xfId="4209"/>
    <cellStyle name="Separador de milhares 9 13" xfId="4210"/>
    <cellStyle name="Separador de milhares 9 14" xfId="4211"/>
    <cellStyle name="Separador de milhares 9 15" xfId="4212"/>
    <cellStyle name="Separador de milhares 9 16" xfId="4213"/>
    <cellStyle name="Separador de milhares 9 17" xfId="4214"/>
    <cellStyle name="Separador de milhares 9 18" xfId="4215"/>
    <cellStyle name="Separador de milhares 9 19" xfId="4216"/>
    <cellStyle name="Separador de milhares 9 2" xfId="410"/>
    <cellStyle name="Separador de milhares 9 2 2" xfId="4217"/>
    <cellStyle name="Separador de milhares 9 20" xfId="4218"/>
    <cellStyle name="Separador de milhares 9 21" xfId="4219"/>
    <cellStyle name="Separador de milhares 9 22" xfId="4220"/>
    <cellStyle name="Separador de milhares 9 23" xfId="4221"/>
    <cellStyle name="Separador de milhares 9 24" xfId="4222"/>
    <cellStyle name="Separador de milhares 9 25" xfId="4223"/>
    <cellStyle name="Separador de milhares 9 26" xfId="4206"/>
    <cellStyle name="Separador de milhares 9 3" xfId="4224"/>
    <cellStyle name="Separador de milhares 9 4" xfId="4225"/>
    <cellStyle name="Separador de milhares 9 5" xfId="4226"/>
    <cellStyle name="Separador de milhares 9 6" xfId="4227"/>
    <cellStyle name="Separador de milhares 9 7" xfId="4228"/>
    <cellStyle name="Separador de milhares 9 8" xfId="4229"/>
    <cellStyle name="Separador de milhares 9 9" xfId="4230"/>
    <cellStyle name="Texto de Aviso" xfId="411" builtinId="11" customBuiltin="1"/>
    <cellStyle name="Texto de Aviso 2" xfId="412"/>
    <cellStyle name="Texto de Aviso 2 2" xfId="4232"/>
    <cellStyle name="Texto de Aviso 3" xfId="413"/>
    <cellStyle name="Texto de Aviso 3 2" xfId="4233"/>
    <cellStyle name="Texto de Aviso 4" xfId="414"/>
    <cellStyle name="Texto de Aviso 4 2" xfId="4234"/>
    <cellStyle name="Texto de Aviso 5" xfId="415"/>
    <cellStyle name="Texto de Aviso 5 2" xfId="4235"/>
    <cellStyle name="Texto de Aviso 6" xfId="4231"/>
    <cellStyle name="Texto Explicativo" xfId="416" builtinId="53" customBuiltin="1"/>
    <cellStyle name="Texto Explicativo 2" xfId="417"/>
    <cellStyle name="Texto Explicativo 2 2" xfId="4237"/>
    <cellStyle name="Texto Explicativo 3" xfId="418"/>
    <cellStyle name="Texto Explicativo 3 2" xfId="4238"/>
    <cellStyle name="Texto Explicativo 4" xfId="419"/>
    <cellStyle name="Texto Explicativo 4 2" xfId="4239"/>
    <cellStyle name="Texto Explicativo 5" xfId="420"/>
    <cellStyle name="Texto Explicativo 5 2" xfId="4240"/>
    <cellStyle name="Texto Explicativo 6" xfId="4236"/>
    <cellStyle name="Title" xfId="421"/>
    <cellStyle name="Title 2" xfId="4241"/>
    <cellStyle name="Título 1" xfId="422" builtinId="16" customBuiltin="1"/>
    <cellStyle name="Título 1 1" xfId="423"/>
    <cellStyle name="Título 1 1 1" xfId="424"/>
    <cellStyle name="Título 1 1 1 2" xfId="4244"/>
    <cellStyle name="Título 1 1 2" xfId="4243"/>
    <cellStyle name="Título 1 1_ENUT - Planilha Referência de Preço - 270711" xfId="425"/>
    <cellStyle name="Título 1 2" xfId="426"/>
    <cellStyle name="Título 1 2 2" xfId="4245"/>
    <cellStyle name="Título 1 3" xfId="427"/>
    <cellStyle name="Título 1 3 2" xfId="4246"/>
    <cellStyle name="Título 1 4" xfId="428"/>
    <cellStyle name="Título 1 4 2" xfId="4247"/>
    <cellStyle name="Título 1 5" xfId="429"/>
    <cellStyle name="Título 1 5 2" xfId="4248"/>
    <cellStyle name="Título 1 6" xfId="4242"/>
    <cellStyle name="Título 2" xfId="430" builtinId="17" customBuiltin="1"/>
    <cellStyle name="Título 2 2" xfId="431"/>
    <cellStyle name="Título 2 2 2" xfId="4250"/>
    <cellStyle name="Título 2 3" xfId="432"/>
    <cellStyle name="Título 2 3 2" xfId="4251"/>
    <cellStyle name="Título 2 4" xfId="433"/>
    <cellStyle name="Título 2 4 2" xfId="4252"/>
    <cellStyle name="Título 2 5" xfId="434"/>
    <cellStyle name="Título 2 5 2" xfId="4253"/>
    <cellStyle name="Título 2 6" xfId="4249"/>
    <cellStyle name="Título 3" xfId="435" builtinId="18" customBuiltin="1"/>
    <cellStyle name="Título 3 2" xfId="436"/>
    <cellStyle name="Título 3 2 2" xfId="4255"/>
    <cellStyle name="Título 3 3" xfId="437"/>
    <cellStyle name="Título 3 3 2" xfId="4256"/>
    <cellStyle name="Título 3 4" xfId="438"/>
    <cellStyle name="Título 3 4 2" xfId="4257"/>
    <cellStyle name="Título 3 5" xfId="439"/>
    <cellStyle name="Título 3 5 2" xfId="4258"/>
    <cellStyle name="Título 3 6" xfId="4254"/>
    <cellStyle name="Título 4" xfId="440" builtinId="19" customBuiltin="1"/>
    <cellStyle name="Título 4 2" xfId="441"/>
    <cellStyle name="Título 4 2 2" xfId="4260"/>
    <cellStyle name="Título 4 3" xfId="442"/>
    <cellStyle name="Título 4 3 2" xfId="4261"/>
    <cellStyle name="Título 4 4" xfId="443"/>
    <cellStyle name="Título 4 4 2" xfId="4262"/>
    <cellStyle name="Título 4 5" xfId="444"/>
    <cellStyle name="Título 4 5 2" xfId="4263"/>
    <cellStyle name="Título 4 6" xfId="4259"/>
    <cellStyle name="Título 5" xfId="445"/>
    <cellStyle name="Título 5 2" xfId="4264"/>
    <cellStyle name="Título 6" xfId="446"/>
    <cellStyle name="Título 6 2" xfId="4265"/>
    <cellStyle name="Título 7" xfId="447"/>
    <cellStyle name="Título 7 2" xfId="4266"/>
    <cellStyle name="Título 8" xfId="448"/>
    <cellStyle name="Título 8 2" xfId="4267"/>
    <cellStyle name="Total" xfId="449" builtinId="25" customBuiltin="1"/>
    <cellStyle name="Total 2" xfId="450"/>
    <cellStyle name="Total 2 2" xfId="4269"/>
    <cellStyle name="Total 3" xfId="451"/>
    <cellStyle name="Total 3 2" xfId="4270"/>
    <cellStyle name="Total 4" xfId="452"/>
    <cellStyle name="Total 4 2" xfId="4271"/>
    <cellStyle name="Total 5" xfId="453"/>
    <cellStyle name="Total 5 2" xfId="4272"/>
    <cellStyle name="Total 6" xfId="4268"/>
    <cellStyle name="Vírgula" xfId="454" builtinId="3"/>
    <cellStyle name="Vírgula 2" xfId="455"/>
    <cellStyle name="Vírgula 2 2" xfId="4273"/>
    <cellStyle name="Warning Text" xfId="456"/>
    <cellStyle name="Warning Text 2" xfId="427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371475</xdr:rowOff>
    </xdr:from>
    <xdr:to>
      <xdr:col>0</xdr:col>
      <xdr:colOff>638175</xdr:colOff>
      <xdr:row>4</xdr:row>
      <xdr:rowOff>95250</xdr:rowOff>
    </xdr:to>
    <xdr:pic>
      <xdr:nvPicPr>
        <xdr:cNvPr id="68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371475"/>
          <a:ext cx="5334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142875</xdr:rowOff>
    </xdr:from>
    <xdr:to>
      <xdr:col>0</xdr:col>
      <xdr:colOff>571500</xdr:colOff>
      <xdr:row>5</xdr:row>
      <xdr:rowOff>47625</xdr:rowOff>
    </xdr:to>
    <xdr:pic>
      <xdr:nvPicPr>
        <xdr:cNvPr id="8930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42875"/>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152400</xdr:rowOff>
    </xdr:from>
    <xdr:to>
      <xdr:col>1</xdr:col>
      <xdr:colOff>0</xdr:colOff>
      <xdr:row>5</xdr:row>
      <xdr:rowOff>57150</xdr:rowOff>
    </xdr:to>
    <xdr:pic>
      <xdr:nvPicPr>
        <xdr:cNvPr id="9032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52400"/>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152400</xdr:rowOff>
    </xdr:from>
    <xdr:to>
      <xdr:col>1</xdr:col>
      <xdr:colOff>0</xdr:colOff>
      <xdr:row>5</xdr:row>
      <xdr:rowOff>57150</xdr:rowOff>
    </xdr:to>
    <xdr:pic>
      <xdr:nvPicPr>
        <xdr:cNvPr id="12806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52400"/>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47625</xdr:colOff>
      <xdr:row>0</xdr:row>
      <xdr:rowOff>152400</xdr:rowOff>
    </xdr:from>
    <xdr:to>
      <xdr:col>1</xdr:col>
      <xdr:colOff>0</xdr:colOff>
      <xdr:row>5</xdr:row>
      <xdr:rowOff>57150</xdr:rowOff>
    </xdr:to>
    <xdr:pic>
      <xdr:nvPicPr>
        <xdr:cNvPr id="12909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52400"/>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1287780</xdr:colOff>
      <xdr:row>7</xdr:row>
      <xdr:rowOff>0</xdr:rowOff>
    </xdr:from>
    <xdr:to>
      <xdr:col>2</xdr:col>
      <xdr:colOff>28559</xdr:colOff>
      <xdr:row>7</xdr:row>
      <xdr:rowOff>0</xdr:rowOff>
    </xdr:to>
    <xdr:sp macro="" textlink="">
      <xdr:nvSpPr>
        <xdr:cNvPr id="4" name="Text Box 3"/>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1287780</xdr:colOff>
      <xdr:row>7</xdr:row>
      <xdr:rowOff>0</xdr:rowOff>
    </xdr:from>
    <xdr:to>
      <xdr:col>2</xdr:col>
      <xdr:colOff>28559</xdr:colOff>
      <xdr:row>7</xdr:row>
      <xdr:rowOff>0</xdr:rowOff>
    </xdr:to>
    <xdr:sp macro="" textlink="">
      <xdr:nvSpPr>
        <xdr:cNvPr id="5" name="Text Box 4"/>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1287780</xdr:colOff>
      <xdr:row>7</xdr:row>
      <xdr:rowOff>0</xdr:rowOff>
    </xdr:from>
    <xdr:to>
      <xdr:col>2</xdr:col>
      <xdr:colOff>28559</xdr:colOff>
      <xdr:row>7</xdr:row>
      <xdr:rowOff>0</xdr:rowOff>
    </xdr:to>
    <xdr:sp macro="" textlink="">
      <xdr:nvSpPr>
        <xdr:cNvPr id="7" name="Text Box 6"/>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1287780</xdr:colOff>
      <xdr:row>7</xdr:row>
      <xdr:rowOff>0</xdr:rowOff>
    </xdr:from>
    <xdr:to>
      <xdr:col>2</xdr:col>
      <xdr:colOff>28559</xdr:colOff>
      <xdr:row>7</xdr:row>
      <xdr:rowOff>0</xdr:rowOff>
    </xdr:to>
    <xdr:sp macro="" textlink="">
      <xdr:nvSpPr>
        <xdr:cNvPr id="8" name="Text Box 7"/>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47625</xdr:colOff>
      <xdr:row>0</xdr:row>
      <xdr:rowOff>161925</xdr:rowOff>
    </xdr:from>
    <xdr:to>
      <xdr:col>1</xdr:col>
      <xdr:colOff>0</xdr:colOff>
      <xdr:row>5</xdr:row>
      <xdr:rowOff>66675</xdr:rowOff>
    </xdr:to>
    <xdr:pic>
      <xdr:nvPicPr>
        <xdr:cNvPr id="13038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61925"/>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219075</xdr:colOff>
      <xdr:row>8</xdr:row>
      <xdr:rowOff>0</xdr:rowOff>
    </xdr:from>
    <xdr:to>
      <xdr:col>1</xdr:col>
      <xdr:colOff>133350</xdr:colOff>
      <xdr:row>8</xdr:row>
      <xdr:rowOff>0</xdr:rowOff>
    </xdr:to>
    <xdr:pic>
      <xdr:nvPicPr>
        <xdr:cNvPr id="131322" name="Picture 1" descr="logufo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981200"/>
          <a:ext cx="495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1287780</xdr:colOff>
      <xdr:row>7</xdr:row>
      <xdr:rowOff>0</xdr:rowOff>
    </xdr:from>
    <xdr:to>
      <xdr:col>2</xdr:col>
      <xdr:colOff>28559</xdr:colOff>
      <xdr:row>7</xdr:row>
      <xdr:rowOff>0</xdr:rowOff>
    </xdr:to>
    <xdr:sp macro="" textlink="">
      <xdr:nvSpPr>
        <xdr:cNvPr id="4" name="Text Box 3"/>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1287780</xdr:colOff>
      <xdr:row>7</xdr:row>
      <xdr:rowOff>0</xdr:rowOff>
    </xdr:from>
    <xdr:to>
      <xdr:col>2</xdr:col>
      <xdr:colOff>28559</xdr:colOff>
      <xdr:row>7</xdr:row>
      <xdr:rowOff>0</xdr:rowOff>
    </xdr:to>
    <xdr:sp macro="" textlink="">
      <xdr:nvSpPr>
        <xdr:cNvPr id="5" name="Text Box 4"/>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1287780</xdr:colOff>
      <xdr:row>7</xdr:row>
      <xdr:rowOff>0</xdr:rowOff>
    </xdr:from>
    <xdr:to>
      <xdr:col>2</xdr:col>
      <xdr:colOff>28559</xdr:colOff>
      <xdr:row>7</xdr:row>
      <xdr:rowOff>0</xdr:rowOff>
    </xdr:to>
    <xdr:sp macro="" textlink="">
      <xdr:nvSpPr>
        <xdr:cNvPr id="7" name="Text Box 6"/>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1287780</xdr:colOff>
      <xdr:row>7</xdr:row>
      <xdr:rowOff>0</xdr:rowOff>
    </xdr:from>
    <xdr:to>
      <xdr:col>2</xdr:col>
      <xdr:colOff>28559</xdr:colOff>
      <xdr:row>7</xdr:row>
      <xdr:rowOff>0</xdr:rowOff>
    </xdr:to>
    <xdr:sp macro="" textlink="">
      <xdr:nvSpPr>
        <xdr:cNvPr id="8" name="Text Box 7"/>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38100</xdr:colOff>
      <xdr:row>0</xdr:row>
      <xdr:rowOff>152400</xdr:rowOff>
    </xdr:from>
    <xdr:to>
      <xdr:col>0</xdr:col>
      <xdr:colOff>571500</xdr:colOff>
      <xdr:row>5</xdr:row>
      <xdr:rowOff>57150</xdr:rowOff>
    </xdr:to>
    <xdr:pic>
      <xdr:nvPicPr>
        <xdr:cNvPr id="13132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52400"/>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219075</xdr:colOff>
      <xdr:row>8</xdr:row>
      <xdr:rowOff>0</xdr:rowOff>
    </xdr:from>
    <xdr:to>
      <xdr:col>1</xdr:col>
      <xdr:colOff>133350</xdr:colOff>
      <xdr:row>8</xdr:row>
      <xdr:rowOff>0</xdr:rowOff>
    </xdr:to>
    <xdr:pic>
      <xdr:nvPicPr>
        <xdr:cNvPr id="132339" name="Picture 1" descr="logufo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981200"/>
          <a:ext cx="495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1287780</xdr:colOff>
      <xdr:row>7</xdr:row>
      <xdr:rowOff>0</xdr:rowOff>
    </xdr:from>
    <xdr:to>
      <xdr:col>2</xdr:col>
      <xdr:colOff>28559</xdr:colOff>
      <xdr:row>7</xdr:row>
      <xdr:rowOff>0</xdr:rowOff>
    </xdr:to>
    <xdr:sp macro="" textlink="">
      <xdr:nvSpPr>
        <xdr:cNvPr id="4" name="Text Box 3"/>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1287780</xdr:colOff>
      <xdr:row>7</xdr:row>
      <xdr:rowOff>0</xdr:rowOff>
    </xdr:from>
    <xdr:to>
      <xdr:col>2</xdr:col>
      <xdr:colOff>28559</xdr:colOff>
      <xdr:row>7</xdr:row>
      <xdr:rowOff>0</xdr:rowOff>
    </xdr:to>
    <xdr:sp macro="" textlink="">
      <xdr:nvSpPr>
        <xdr:cNvPr id="5" name="Text Box 4"/>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1287780</xdr:colOff>
      <xdr:row>7</xdr:row>
      <xdr:rowOff>0</xdr:rowOff>
    </xdr:from>
    <xdr:to>
      <xdr:col>2</xdr:col>
      <xdr:colOff>28559</xdr:colOff>
      <xdr:row>7</xdr:row>
      <xdr:rowOff>0</xdr:rowOff>
    </xdr:to>
    <xdr:sp macro="" textlink="">
      <xdr:nvSpPr>
        <xdr:cNvPr id="7" name="Text Box 6"/>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1</xdr:col>
      <xdr:colOff>1287780</xdr:colOff>
      <xdr:row>7</xdr:row>
      <xdr:rowOff>0</xdr:rowOff>
    </xdr:from>
    <xdr:to>
      <xdr:col>2</xdr:col>
      <xdr:colOff>28559</xdr:colOff>
      <xdr:row>7</xdr:row>
      <xdr:rowOff>0</xdr:rowOff>
    </xdr:to>
    <xdr:sp macro="" textlink="">
      <xdr:nvSpPr>
        <xdr:cNvPr id="8" name="Text Box 7"/>
        <xdr:cNvSpPr txBox="1">
          <a:spLocks noChangeArrowheads="1"/>
        </xdr:cNvSpPr>
      </xdr:nvSpPr>
      <xdr:spPr bwMode="auto">
        <a:xfrm>
          <a:off x="1895475" y="1638300"/>
          <a:ext cx="1695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pt-BR" sz="700" b="1" i="0" strike="noStrike">
              <a:solidFill>
                <a:srgbClr val="000000"/>
              </a:solidFill>
              <a:latin typeface="Arial"/>
              <a:cs typeface="Arial"/>
            </a:rPr>
            <a:t>OBS.: Código de Procedência do Material para Controle do Almoxarifado </a:t>
          </a:r>
          <a:endParaRPr lang="pt-BR" sz="1000" b="1" i="0" strike="noStrike">
            <a:solidFill>
              <a:srgbClr val="000000"/>
            </a:solidFill>
            <a:latin typeface="Arial"/>
            <a:cs typeface="Arial"/>
          </a:endParaRPr>
        </a:p>
        <a:p>
          <a:pPr algn="l" rtl="0">
            <a:defRPr sz="1000"/>
          </a:pPr>
          <a:r>
            <a:rPr lang="pt-BR" sz="1000" b="1" i="0" strike="noStrike">
              <a:solidFill>
                <a:srgbClr val="000000"/>
              </a:solidFill>
              <a:latin typeface="Arial"/>
              <a:cs typeface="Arial"/>
            </a:rPr>
            <a:t> </a:t>
          </a:r>
          <a:r>
            <a:rPr lang="pt-BR" sz="700" b="1" i="0" strike="noStrike">
              <a:solidFill>
                <a:srgbClr val="000000"/>
              </a:solidFill>
              <a:latin typeface="Arial"/>
              <a:cs typeface="Arial"/>
            </a:rPr>
            <a:t>1 - Material Nacional</a:t>
          </a:r>
        </a:p>
        <a:p>
          <a:pPr algn="l" rtl="0">
            <a:defRPr sz="1000"/>
          </a:pPr>
          <a:r>
            <a:rPr lang="pt-BR" sz="700" b="1" i="0" strike="noStrike">
              <a:solidFill>
                <a:srgbClr val="000000"/>
              </a:solidFill>
              <a:latin typeface="Arial"/>
              <a:cs typeface="Arial"/>
            </a:rPr>
            <a:t> 2 - Material Estrangeiro</a:t>
          </a:r>
        </a:p>
        <a:p>
          <a:pPr algn="l" rtl="0">
            <a:defRPr sz="1000"/>
          </a:pPr>
          <a:r>
            <a:rPr lang="pt-BR" sz="700" b="1" i="0" strike="noStrike">
              <a:solidFill>
                <a:srgbClr val="000000"/>
              </a:solidFill>
              <a:latin typeface="Arial"/>
              <a:cs typeface="Arial"/>
            </a:rPr>
            <a:t> 3 - Material Estrang. Adquirido no Mercado Interno</a:t>
          </a:r>
        </a:p>
      </xdr:txBody>
    </xdr:sp>
    <xdr:clientData/>
  </xdr:twoCellAnchor>
  <xdr:twoCellAnchor>
    <xdr:from>
      <xdr:col>0</xdr:col>
      <xdr:colOff>47625</xdr:colOff>
      <xdr:row>0</xdr:row>
      <xdr:rowOff>161925</xdr:rowOff>
    </xdr:from>
    <xdr:to>
      <xdr:col>1</xdr:col>
      <xdr:colOff>0</xdr:colOff>
      <xdr:row>5</xdr:row>
      <xdr:rowOff>66675</xdr:rowOff>
    </xdr:to>
    <xdr:pic>
      <xdr:nvPicPr>
        <xdr:cNvPr id="13234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61925"/>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0</xdr:row>
      <xdr:rowOff>19050</xdr:rowOff>
    </xdr:from>
    <xdr:to>
      <xdr:col>1</xdr:col>
      <xdr:colOff>542925</xdr:colOff>
      <xdr:row>4</xdr:row>
      <xdr:rowOff>171450</xdr:rowOff>
    </xdr:to>
    <xdr:pic>
      <xdr:nvPicPr>
        <xdr:cNvPr id="13312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9050"/>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142875</xdr:rowOff>
    </xdr:from>
    <xdr:to>
      <xdr:col>1</xdr:col>
      <xdr:colOff>38100</xdr:colOff>
      <xdr:row>5</xdr:row>
      <xdr:rowOff>47625</xdr:rowOff>
    </xdr:to>
    <xdr:pic>
      <xdr:nvPicPr>
        <xdr:cNvPr id="7803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42875"/>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180975</xdr:rowOff>
    </xdr:from>
    <xdr:to>
      <xdr:col>1</xdr:col>
      <xdr:colOff>28575</xdr:colOff>
      <xdr:row>5</xdr:row>
      <xdr:rowOff>85725</xdr:rowOff>
    </xdr:to>
    <xdr:pic>
      <xdr:nvPicPr>
        <xdr:cNvPr id="8008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80975"/>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152400</xdr:rowOff>
    </xdr:from>
    <xdr:to>
      <xdr:col>0</xdr:col>
      <xdr:colOff>571500</xdr:colOff>
      <xdr:row>5</xdr:row>
      <xdr:rowOff>57150</xdr:rowOff>
    </xdr:to>
    <xdr:pic>
      <xdr:nvPicPr>
        <xdr:cNvPr id="8418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52400"/>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142875</xdr:rowOff>
    </xdr:from>
    <xdr:to>
      <xdr:col>0</xdr:col>
      <xdr:colOff>552450</xdr:colOff>
      <xdr:row>5</xdr:row>
      <xdr:rowOff>47625</xdr:rowOff>
    </xdr:to>
    <xdr:pic>
      <xdr:nvPicPr>
        <xdr:cNvPr id="8520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42875"/>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133350</xdr:rowOff>
    </xdr:from>
    <xdr:to>
      <xdr:col>0</xdr:col>
      <xdr:colOff>571500</xdr:colOff>
      <xdr:row>5</xdr:row>
      <xdr:rowOff>38100</xdr:rowOff>
    </xdr:to>
    <xdr:pic>
      <xdr:nvPicPr>
        <xdr:cNvPr id="8213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33350"/>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152400</xdr:rowOff>
    </xdr:from>
    <xdr:to>
      <xdr:col>0</xdr:col>
      <xdr:colOff>571500</xdr:colOff>
      <xdr:row>5</xdr:row>
      <xdr:rowOff>57150</xdr:rowOff>
    </xdr:to>
    <xdr:pic>
      <xdr:nvPicPr>
        <xdr:cNvPr id="8622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52400"/>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180975</xdr:rowOff>
    </xdr:from>
    <xdr:to>
      <xdr:col>0</xdr:col>
      <xdr:colOff>571500</xdr:colOff>
      <xdr:row>5</xdr:row>
      <xdr:rowOff>85725</xdr:rowOff>
    </xdr:to>
    <xdr:pic>
      <xdr:nvPicPr>
        <xdr:cNvPr id="872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0975"/>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104775</xdr:rowOff>
    </xdr:from>
    <xdr:to>
      <xdr:col>0</xdr:col>
      <xdr:colOff>571500</xdr:colOff>
      <xdr:row>5</xdr:row>
      <xdr:rowOff>9525</xdr:rowOff>
    </xdr:to>
    <xdr:pic>
      <xdr:nvPicPr>
        <xdr:cNvPr id="8827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533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zoomScale="90" zoomScaleNormal="90" workbookViewId="0">
      <selection activeCell="J10" sqref="J10"/>
    </sheetView>
  </sheetViews>
  <sheetFormatPr defaultRowHeight="12.75" x14ac:dyDescent="0.2"/>
  <cols>
    <col min="1" max="1" width="11.85546875" customWidth="1"/>
    <col min="2" max="2" width="94.7109375" customWidth="1"/>
    <col min="3" max="3" width="25.28515625" customWidth="1"/>
  </cols>
  <sheetData>
    <row r="1" spans="1:3" s="16" customFormat="1" ht="30" customHeight="1" x14ac:dyDescent="0.2">
      <c r="A1" s="183"/>
      <c r="B1" s="184"/>
      <c r="C1" s="185"/>
    </row>
    <row r="2" spans="1:3" s="16" customFormat="1" ht="30" customHeight="1" x14ac:dyDescent="0.2">
      <c r="A2" s="177" t="s">
        <v>24</v>
      </c>
      <c r="B2" s="178"/>
      <c r="C2" s="179"/>
    </row>
    <row r="3" spans="1:3" s="16" customFormat="1" ht="30" customHeight="1" x14ac:dyDescent="0.2">
      <c r="A3" s="177" t="s">
        <v>25</v>
      </c>
      <c r="B3" s="178"/>
      <c r="C3" s="179"/>
    </row>
    <row r="4" spans="1:3" s="16" customFormat="1" ht="30" customHeight="1" x14ac:dyDescent="0.2">
      <c r="A4" s="177" t="s">
        <v>104</v>
      </c>
      <c r="B4" s="178"/>
      <c r="C4" s="179"/>
    </row>
    <row r="5" spans="1:3" s="16" customFormat="1" ht="30" customHeight="1" x14ac:dyDescent="0.2">
      <c r="A5" s="177" t="s">
        <v>140</v>
      </c>
      <c r="B5" s="178"/>
      <c r="C5" s="179"/>
    </row>
    <row r="6" spans="1:3" s="17" customFormat="1" ht="30" customHeight="1" thickBot="1" x14ac:dyDescent="0.25">
      <c r="A6" s="180"/>
      <c r="B6" s="181"/>
      <c r="C6" s="182"/>
    </row>
    <row r="7" spans="1:3" s="24" customFormat="1" ht="30" customHeight="1" x14ac:dyDescent="0.2">
      <c r="A7" s="107">
        <v>1</v>
      </c>
      <c r="B7" s="108" t="s">
        <v>19</v>
      </c>
      <c r="C7" s="109"/>
    </row>
    <row r="8" spans="1:3" s="24" customFormat="1" ht="30" customHeight="1" x14ac:dyDescent="0.2">
      <c r="A8" s="36">
        <v>2</v>
      </c>
      <c r="B8" s="35" t="s">
        <v>22</v>
      </c>
      <c r="C8" s="105"/>
    </row>
    <row r="9" spans="1:3" s="24" customFormat="1" ht="30" customHeight="1" x14ac:dyDescent="0.2">
      <c r="A9" s="36">
        <v>3</v>
      </c>
      <c r="B9" s="35" t="s">
        <v>76</v>
      </c>
      <c r="C9" s="105"/>
    </row>
    <row r="10" spans="1:3" s="24" customFormat="1" ht="30" customHeight="1" x14ac:dyDescent="0.2">
      <c r="A10" s="36">
        <v>4</v>
      </c>
      <c r="B10" s="35" t="s">
        <v>77</v>
      </c>
      <c r="C10" s="105"/>
    </row>
    <row r="11" spans="1:3" s="24" customFormat="1" ht="30" customHeight="1" x14ac:dyDescent="0.2">
      <c r="A11" s="36">
        <v>5</v>
      </c>
      <c r="B11" s="35" t="s">
        <v>78</v>
      </c>
      <c r="C11" s="105"/>
    </row>
    <row r="12" spans="1:3" s="24" customFormat="1" ht="30" customHeight="1" x14ac:dyDescent="0.2">
      <c r="A12" s="36">
        <v>6</v>
      </c>
      <c r="B12" s="35" t="s">
        <v>79</v>
      </c>
      <c r="C12" s="105"/>
    </row>
    <row r="13" spans="1:3" s="24" customFormat="1" ht="30" customHeight="1" x14ac:dyDescent="0.2">
      <c r="A13" s="36">
        <v>7</v>
      </c>
      <c r="B13" s="35" t="s">
        <v>80</v>
      </c>
      <c r="C13" s="105"/>
    </row>
    <row r="14" spans="1:3" s="24" customFormat="1" ht="30" customHeight="1" x14ac:dyDescent="0.2">
      <c r="A14" s="36">
        <v>8</v>
      </c>
      <c r="B14" s="35" t="s">
        <v>81</v>
      </c>
      <c r="C14" s="105"/>
    </row>
    <row r="15" spans="1:3" s="24" customFormat="1" ht="30" customHeight="1" x14ac:dyDescent="0.2">
      <c r="A15" s="36">
        <v>9</v>
      </c>
      <c r="B15" s="35" t="s">
        <v>82</v>
      </c>
      <c r="C15" s="105"/>
    </row>
    <row r="16" spans="1:3" s="24" customFormat="1" ht="30" customHeight="1" x14ac:dyDescent="0.2">
      <c r="A16" s="36">
        <v>10</v>
      </c>
      <c r="B16" s="35" t="s">
        <v>94</v>
      </c>
      <c r="C16" s="105"/>
    </row>
    <row r="17" spans="1:5" s="24" customFormat="1" ht="30" customHeight="1" x14ac:dyDescent="0.2">
      <c r="A17" s="36">
        <v>11</v>
      </c>
      <c r="B17" s="35" t="s">
        <v>20</v>
      </c>
      <c r="C17" s="105"/>
    </row>
    <row r="18" spans="1:5" s="24" customFormat="1" ht="30" customHeight="1" x14ac:dyDescent="0.2">
      <c r="A18" s="36">
        <v>12</v>
      </c>
      <c r="B18" s="35" t="s">
        <v>31</v>
      </c>
      <c r="C18" s="105"/>
    </row>
    <row r="19" spans="1:5" s="24" customFormat="1" ht="30" customHeight="1" x14ac:dyDescent="0.2">
      <c r="A19" s="36">
        <v>13</v>
      </c>
      <c r="B19" s="35" t="s">
        <v>21</v>
      </c>
      <c r="C19" s="105"/>
    </row>
    <row r="20" spans="1:5" s="24" customFormat="1" ht="30" customHeight="1" x14ac:dyDescent="0.2">
      <c r="A20" s="36">
        <v>14</v>
      </c>
      <c r="B20" s="37" t="s">
        <v>3</v>
      </c>
      <c r="C20" s="106"/>
    </row>
    <row r="21" spans="1:5" s="24" customFormat="1" ht="30" customHeight="1" thickBot="1" x14ac:dyDescent="0.25">
      <c r="A21" s="36">
        <v>15</v>
      </c>
      <c r="B21" s="37" t="s">
        <v>129</v>
      </c>
      <c r="C21" s="106"/>
    </row>
    <row r="22" spans="1:5" s="4" customFormat="1" ht="30" customHeight="1" thickBot="1" x14ac:dyDescent="0.25">
      <c r="A22" s="186" t="s">
        <v>74</v>
      </c>
      <c r="B22" s="187"/>
      <c r="C22" s="110"/>
      <c r="D22" s="6"/>
      <c r="E22" s="7"/>
    </row>
    <row r="23" spans="1:5" ht="35.1" customHeight="1" thickBot="1" x14ac:dyDescent="0.25">
      <c r="A23" s="174" t="s">
        <v>417</v>
      </c>
      <c r="B23" s="175"/>
      <c r="C23" s="176"/>
    </row>
    <row r="24" spans="1:5" ht="20.100000000000001" customHeight="1" thickBot="1" x14ac:dyDescent="0.25">
      <c r="A24" s="8"/>
      <c r="B24" s="5"/>
      <c r="C24" s="13"/>
    </row>
    <row r="25" spans="1:5" ht="20.100000000000001" customHeight="1" thickBot="1" x14ac:dyDescent="0.25">
      <c r="A25" s="169" t="s">
        <v>411</v>
      </c>
      <c r="B25" s="170"/>
      <c r="C25" s="171"/>
    </row>
    <row r="26" spans="1:5" ht="39.950000000000003" customHeight="1" thickBot="1" x14ac:dyDescent="0.25">
      <c r="A26" s="165">
        <v>1</v>
      </c>
      <c r="B26" s="167" t="s">
        <v>412</v>
      </c>
      <c r="C26" s="168"/>
    </row>
    <row r="27" spans="1:5" ht="20.100000000000001" customHeight="1" thickBot="1" x14ac:dyDescent="0.25">
      <c r="A27" s="172"/>
      <c r="B27" s="173"/>
      <c r="C27" s="173"/>
    </row>
    <row r="28" spans="1:5" ht="65.099999999999994" customHeight="1" thickBot="1" x14ac:dyDescent="0.25">
      <c r="A28" s="165">
        <v>2</v>
      </c>
      <c r="B28" s="167" t="s">
        <v>413</v>
      </c>
      <c r="C28" s="168"/>
    </row>
    <row r="29" spans="1:5" ht="20.100000000000001" customHeight="1" thickBot="1" x14ac:dyDescent="0.25">
      <c r="A29" s="164"/>
      <c r="B29" s="163"/>
      <c r="C29" s="162"/>
    </row>
    <row r="30" spans="1:5" ht="65.099999999999994" customHeight="1" thickBot="1" x14ac:dyDescent="0.25">
      <c r="A30" s="165">
        <v>3</v>
      </c>
      <c r="B30" s="167" t="s">
        <v>414</v>
      </c>
      <c r="C30" s="168"/>
    </row>
    <row r="31" spans="1:5" ht="20.100000000000001" customHeight="1" thickBot="1" x14ac:dyDescent="0.25">
      <c r="A31" s="164"/>
      <c r="B31" s="163"/>
      <c r="C31" s="163"/>
    </row>
    <row r="32" spans="1:5" ht="39.950000000000003" customHeight="1" thickBot="1" x14ac:dyDescent="0.25">
      <c r="A32" s="165">
        <v>4</v>
      </c>
      <c r="B32" s="167" t="s">
        <v>415</v>
      </c>
      <c r="C32" s="168"/>
    </row>
    <row r="33" spans="1:3" ht="20.100000000000001" customHeight="1" thickBot="1" x14ac:dyDescent="0.25">
      <c r="A33" s="161"/>
      <c r="B33" s="161"/>
      <c r="C33" s="161"/>
    </row>
    <row r="34" spans="1:3" ht="50.1" customHeight="1" thickBot="1" x14ac:dyDescent="0.25">
      <c r="A34" s="165">
        <v>5</v>
      </c>
      <c r="B34" s="167" t="s">
        <v>416</v>
      </c>
      <c r="C34" s="168"/>
    </row>
  </sheetData>
  <sheetProtection selectLockedCells="1" selectUnlockedCells="1"/>
  <mergeCells count="15">
    <mergeCell ref="A23:C23"/>
    <mergeCell ref="A5:C5"/>
    <mergeCell ref="A6:C6"/>
    <mergeCell ref="A1:C1"/>
    <mergeCell ref="A2:C2"/>
    <mergeCell ref="A3:C3"/>
    <mergeCell ref="A4:C4"/>
    <mergeCell ref="A22:B22"/>
    <mergeCell ref="B32:C32"/>
    <mergeCell ref="B34:C34"/>
    <mergeCell ref="A25:C25"/>
    <mergeCell ref="B26:C26"/>
    <mergeCell ref="A27:C27"/>
    <mergeCell ref="B28:C28"/>
    <mergeCell ref="B30:C30"/>
  </mergeCells>
  <phoneticPr fontId="21" type="noConversion"/>
  <printOptions horizontalCentered="1"/>
  <pageMargins left="0.39370078740157483" right="0.39370078740157483" top="0.78740157480314965" bottom="0.39370078740157483" header="0.51181102362204722" footer="0.51181102362204722"/>
  <pageSetup paperSize="9" scale="7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E22" sqref="E22:E23"/>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8.7109375" style="11" customWidth="1"/>
  </cols>
  <sheetData>
    <row r="1" spans="1:9" s="16" customFormat="1" ht="20.100000000000001" customHeight="1" x14ac:dyDescent="0.2">
      <c r="A1" s="208"/>
      <c r="B1" s="209"/>
      <c r="C1" s="209"/>
      <c r="D1" s="209"/>
      <c r="E1" s="209"/>
      <c r="F1" s="210"/>
    </row>
    <row r="2" spans="1:9" s="16" customFormat="1" ht="20.100000000000001" customHeight="1" x14ac:dyDescent="0.2">
      <c r="A2" s="222" t="s">
        <v>24</v>
      </c>
      <c r="B2" s="223"/>
      <c r="C2" s="223"/>
      <c r="D2" s="223"/>
      <c r="E2" s="223"/>
      <c r="F2" s="224"/>
    </row>
    <row r="3" spans="1:9" s="16" customFormat="1" ht="20.100000000000001" customHeight="1" x14ac:dyDescent="0.2">
      <c r="A3" s="222" t="s">
        <v>25</v>
      </c>
      <c r="B3" s="223"/>
      <c r="C3" s="223"/>
      <c r="D3" s="223"/>
      <c r="E3" s="223"/>
      <c r="F3" s="224"/>
    </row>
    <row r="4" spans="1:9" s="16" customFormat="1" ht="20.100000000000001" customHeight="1" x14ac:dyDescent="0.2">
      <c r="A4" s="222" t="s">
        <v>32</v>
      </c>
      <c r="B4" s="223"/>
      <c r="C4" s="223"/>
      <c r="D4" s="223"/>
      <c r="E4" s="223"/>
      <c r="F4" s="224"/>
    </row>
    <row r="5" spans="1:9" s="16" customFormat="1" ht="20.100000000000001" customHeight="1" x14ac:dyDescent="0.2">
      <c r="A5" s="197" t="s">
        <v>141</v>
      </c>
      <c r="B5" s="198"/>
      <c r="C5" s="198"/>
      <c r="D5" s="198"/>
      <c r="E5" s="198"/>
      <c r="F5" s="199"/>
    </row>
    <row r="6" spans="1:9" s="17" customFormat="1" ht="20.100000000000001" customHeight="1" thickBot="1" x14ac:dyDescent="0.25">
      <c r="A6" s="180"/>
      <c r="B6" s="181"/>
      <c r="C6" s="181"/>
      <c r="D6" s="181"/>
      <c r="E6" s="181"/>
      <c r="F6" s="182"/>
    </row>
    <row r="7" spans="1:9" s="9" customFormat="1" ht="20.100000000000001" customHeight="1" thickBot="1" x14ac:dyDescent="0.25">
      <c r="A7" s="29" t="s">
        <v>23</v>
      </c>
      <c r="B7" s="30" t="s">
        <v>26</v>
      </c>
      <c r="C7" s="31" t="s">
        <v>27</v>
      </c>
      <c r="D7" s="46" t="s">
        <v>28</v>
      </c>
      <c r="E7" s="47" t="s">
        <v>29</v>
      </c>
      <c r="F7" s="48" t="s">
        <v>30</v>
      </c>
    </row>
    <row r="8" spans="1:9" s="38" customFormat="1" ht="20.100000000000001" customHeight="1" thickBot="1" x14ac:dyDescent="0.3">
      <c r="A8" s="225" t="s">
        <v>307</v>
      </c>
      <c r="B8" s="226"/>
      <c r="C8" s="227"/>
      <c r="D8" s="228"/>
      <c r="E8" s="228"/>
      <c r="F8" s="229"/>
    </row>
    <row r="9" spans="1:9" s="49" customFormat="1" ht="20.100000000000001" customHeight="1" x14ac:dyDescent="0.2">
      <c r="A9" s="77" t="s">
        <v>160</v>
      </c>
      <c r="B9" s="55" t="s">
        <v>92</v>
      </c>
      <c r="C9" s="56" t="s">
        <v>8</v>
      </c>
      <c r="D9" s="97">
        <v>350.17</v>
      </c>
      <c r="E9" s="99"/>
      <c r="F9" s="120"/>
      <c r="G9" s="1"/>
      <c r="H9" s="1"/>
      <c r="I9" s="1"/>
    </row>
    <row r="10" spans="1:9" s="2" customFormat="1" ht="20.100000000000001" customHeight="1" x14ac:dyDescent="0.2">
      <c r="A10" s="77" t="s">
        <v>161</v>
      </c>
      <c r="B10" s="19" t="s">
        <v>217</v>
      </c>
      <c r="C10" s="20" t="s">
        <v>8</v>
      </c>
      <c r="D10" s="97">
        <v>350.17</v>
      </c>
      <c r="E10" s="100"/>
      <c r="F10" s="118"/>
    </row>
    <row r="11" spans="1:9" s="52" customFormat="1" ht="20.100000000000001" customHeight="1" x14ac:dyDescent="0.2">
      <c r="A11" s="77" t="s">
        <v>162</v>
      </c>
      <c r="B11" s="19" t="s">
        <v>93</v>
      </c>
      <c r="C11" s="61" t="s">
        <v>6</v>
      </c>
      <c r="D11" s="97">
        <v>23</v>
      </c>
      <c r="E11" s="100"/>
      <c r="F11" s="118"/>
      <c r="G11" s="39"/>
      <c r="H11" s="39"/>
      <c r="I11" s="39"/>
    </row>
    <row r="12" spans="1:9" s="52" customFormat="1" ht="20.100000000000001" customHeight="1" x14ac:dyDescent="0.2">
      <c r="A12" s="77" t="s">
        <v>163</v>
      </c>
      <c r="B12" s="59" t="s">
        <v>209</v>
      </c>
      <c r="C12" s="20" t="s">
        <v>6</v>
      </c>
      <c r="D12" s="97">
        <v>132.44999999999999</v>
      </c>
      <c r="E12" s="100"/>
      <c r="F12" s="118"/>
      <c r="G12" s="39"/>
      <c r="H12" s="39"/>
    </row>
    <row r="13" spans="1:9" s="52" customFormat="1" ht="20.100000000000001" customHeight="1" x14ac:dyDescent="0.2">
      <c r="A13" s="77" t="s">
        <v>164</v>
      </c>
      <c r="B13" s="19" t="s">
        <v>126</v>
      </c>
      <c r="C13" s="20" t="s">
        <v>6</v>
      </c>
      <c r="D13" s="97">
        <v>61.6</v>
      </c>
      <c r="E13" s="100"/>
      <c r="F13" s="118"/>
      <c r="G13" s="39"/>
      <c r="H13" s="39"/>
    </row>
    <row r="14" spans="1:9" s="52" customFormat="1" ht="25.5" x14ac:dyDescent="0.2">
      <c r="A14" s="95" t="s">
        <v>165</v>
      </c>
      <c r="B14" s="60" t="s">
        <v>116</v>
      </c>
      <c r="C14" s="64" t="s">
        <v>6</v>
      </c>
      <c r="D14" s="98">
        <v>12</v>
      </c>
      <c r="E14" s="101"/>
      <c r="F14" s="121"/>
      <c r="G14" s="39"/>
      <c r="H14" s="39"/>
      <c r="I14" s="39"/>
    </row>
    <row r="15" spans="1:9" s="52" customFormat="1" ht="20.100000000000001" customHeight="1" thickBot="1" x14ac:dyDescent="0.25">
      <c r="A15" s="119" t="s">
        <v>386</v>
      </c>
      <c r="B15" s="60" t="s">
        <v>385</v>
      </c>
      <c r="C15" s="64" t="s">
        <v>255</v>
      </c>
      <c r="D15" s="98">
        <v>1634</v>
      </c>
      <c r="E15" s="101"/>
      <c r="F15" s="121"/>
      <c r="G15" s="39"/>
      <c r="H15" s="39"/>
      <c r="I15" s="39"/>
    </row>
    <row r="16" spans="1:9" ht="20.100000000000001" customHeight="1" thickBot="1" x14ac:dyDescent="0.25">
      <c r="A16" s="230"/>
      <c r="B16" s="231"/>
      <c r="C16" s="231"/>
      <c r="D16" s="231"/>
      <c r="E16" s="231"/>
      <c r="F16" s="232"/>
    </row>
    <row r="20" spans="10:10" x14ac:dyDescent="0.2">
      <c r="J20" t="s">
        <v>245</v>
      </c>
    </row>
  </sheetData>
  <sheetProtection selectLockedCells="1" selectUnlockedCells="1"/>
  <mergeCells count="9">
    <mergeCell ref="A1:F1"/>
    <mergeCell ref="A2:F2"/>
    <mergeCell ref="A3:F3"/>
    <mergeCell ref="A4:F4"/>
    <mergeCell ref="A16:F16"/>
    <mergeCell ref="A5:F5"/>
    <mergeCell ref="A6:F6"/>
    <mergeCell ref="A8:B8"/>
    <mergeCell ref="C8:F8"/>
  </mergeCells>
  <phoneticPr fontId="21" type="noConversion"/>
  <printOptions horizontalCentered="1"/>
  <pageMargins left="0.39370078740157483" right="0.39370078740157483" top="0.39370078740157483" bottom="0.78740157480314965" header="0.19685039370078741" footer="0.19685039370078741"/>
  <pageSetup paperSize="9" scale="7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F17" sqref="F17"/>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8.7109375" style="11" customWidth="1"/>
  </cols>
  <sheetData>
    <row r="1" spans="1:7" s="16" customFormat="1" ht="20.100000000000001" customHeight="1" x14ac:dyDescent="0.2">
      <c r="A1" s="208"/>
      <c r="B1" s="209"/>
      <c r="C1" s="209"/>
      <c r="D1" s="209"/>
      <c r="E1" s="209"/>
      <c r="F1" s="210"/>
    </row>
    <row r="2" spans="1:7" s="16" customFormat="1" ht="20.100000000000001" customHeight="1" x14ac:dyDescent="0.2">
      <c r="A2" s="222" t="s">
        <v>24</v>
      </c>
      <c r="B2" s="223"/>
      <c r="C2" s="223"/>
      <c r="D2" s="223"/>
      <c r="E2" s="223"/>
      <c r="F2" s="224"/>
    </row>
    <row r="3" spans="1:7" s="16" customFormat="1" ht="20.100000000000001" customHeight="1" x14ac:dyDescent="0.2">
      <c r="A3" s="222" t="s">
        <v>25</v>
      </c>
      <c r="B3" s="223"/>
      <c r="C3" s="223"/>
      <c r="D3" s="223"/>
      <c r="E3" s="223"/>
      <c r="F3" s="224"/>
    </row>
    <row r="4" spans="1:7" s="16" customFormat="1" ht="20.100000000000001" customHeight="1" x14ac:dyDescent="0.2">
      <c r="A4" s="222" t="s">
        <v>32</v>
      </c>
      <c r="B4" s="223"/>
      <c r="C4" s="223"/>
      <c r="D4" s="223"/>
      <c r="E4" s="223"/>
      <c r="F4" s="224"/>
    </row>
    <row r="5" spans="1:7" s="16" customFormat="1" ht="20.100000000000001" customHeight="1" x14ac:dyDescent="0.2">
      <c r="A5" s="197" t="s">
        <v>141</v>
      </c>
      <c r="B5" s="198"/>
      <c r="C5" s="198"/>
      <c r="D5" s="198"/>
      <c r="E5" s="198"/>
      <c r="F5" s="199"/>
    </row>
    <row r="6" spans="1:7" s="17" customFormat="1" ht="20.100000000000001" customHeight="1" thickBot="1" x14ac:dyDescent="0.25">
      <c r="A6" s="180"/>
      <c r="B6" s="181"/>
      <c r="C6" s="181"/>
      <c r="D6" s="181"/>
      <c r="E6" s="181"/>
      <c r="F6" s="182"/>
    </row>
    <row r="7" spans="1:7" s="9" customFormat="1" ht="20.100000000000001" customHeight="1" thickBot="1" x14ac:dyDescent="0.25">
      <c r="A7" s="29" t="s">
        <v>23</v>
      </c>
      <c r="B7" s="30" t="s">
        <v>26</v>
      </c>
      <c r="C7" s="31" t="s">
        <v>27</v>
      </c>
      <c r="D7" s="46" t="s">
        <v>28</v>
      </c>
      <c r="E7" s="47" t="s">
        <v>29</v>
      </c>
      <c r="F7" s="48" t="s">
        <v>30</v>
      </c>
    </row>
    <row r="8" spans="1:7" s="38" customFormat="1" ht="20.100000000000001" customHeight="1" thickBot="1" x14ac:dyDescent="0.3">
      <c r="A8" s="237" t="s">
        <v>308</v>
      </c>
      <c r="B8" s="238"/>
      <c r="C8" s="239"/>
      <c r="D8" s="240"/>
      <c r="E8" s="240"/>
      <c r="F8" s="241"/>
    </row>
    <row r="9" spans="1:7" s="51" customFormat="1" ht="25.5" x14ac:dyDescent="0.2">
      <c r="A9" s="78" t="s">
        <v>166</v>
      </c>
      <c r="B9" s="74" t="s">
        <v>274</v>
      </c>
      <c r="C9" s="69" t="s">
        <v>8</v>
      </c>
      <c r="D9" s="132">
        <v>84.32</v>
      </c>
      <c r="E9" s="128"/>
      <c r="F9" s="129"/>
      <c r="G9" s="3"/>
    </row>
    <row r="10" spans="1:7" s="51" customFormat="1" ht="20.100000000000001" customHeight="1" thickBot="1" x14ac:dyDescent="0.25">
      <c r="A10" s="79" t="s">
        <v>167</v>
      </c>
      <c r="B10" s="70" t="s">
        <v>65</v>
      </c>
      <c r="C10" s="71" t="s">
        <v>8</v>
      </c>
      <c r="D10" s="133">
        <v>350.17</v>
      </c>
      <c r="E10" s="130"/>
      <c r="F10" s="131"/>
      <c r="G10" s="3"/>
    </row>
    <row r="11" spans="1:7" ht="20.100000000000001" customHeight="1" thickBot="1" x14ac:dyDescent="0.25">
      <c r="A11" s="234"/>
      <c r="B11" s="235"/>
      <c r="C11" s="235"/>
      <c r="D11" s="235"/>
      <c r="E11" s="235"/>
      <c r="F11" s="236"/>
    </row>
  </sheetData>
  <sheetProtection selectLockedCells="1" selectUnlockedCells="1"/>
  <mergeCells count="9">
    <mergeCell ref="A1:F1"/>
    <mergeCell ref="A2:F2"/>
    <mergeCell ref="A3:F3"/>
    <mergeCell ref="A4:F4"/>
    <mergeCell ref="A11:F11"/>
    <mergeCell ref="A5:F5"/>
    <mergeCell ref="A6:F6"/>
    <mergeCell ref="A8:B8"/>
    <mergeCell ref="C8:F8"/>
  </mergeCells>
  <phoneticPr fontId="21" type="noConversion"/>
  <printOptions horizontalCentered="1"/>
  <pageMargins left="0.39370078740157483" right="0.39370078740157483" top="0.39370078740157483" bottom="0.39370078740157483" header="0.19685039370078741" footer="0.19685039370078741"/>
  <pageSetup paperSize="9" scale="7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E24" sqref="E24"/>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8.7109375" style="11" customWidth="1"/>
  </cols>
  <sheetData>
    <row r="1" spans="1:7" s="16" customFormat="1" ht="20.100000000000001" customHeight="1" x14ac:dyDescent="0.2">
      <c r="A1" s="208"/>
      <c r="B1" s="209"/>
      <c r="C1" s="209"/>
      <c r="D1" s="209"/>
      <c r="E1" s="209"/>
      <c r="F1" s="210"/>
    </row>
    <row r="2" spans="1:7" s="16" customFormat="1" ht="20.100000000000001" customHeight="1" x14ac:dyDescent="0.2">
      <c r="A2" s="222" t="s">
        <v>24</v>
      </c>
      <c r="B2" s="223"/>
      <c r="C2" s="223"/>
      <c r="D2" s="223"/>
      <c r="E2" s="223"/>
      <c r="F2" s="224"/>
    </row>
    <row r="3" spans="1:7" s="16" customFormat="1" ht="20.100000000000001" customHeight="1" x14ac:dyDescent="0.2">
      <c r="A3" s="222" t="s">
        <v>25</v>
      </c>
      <c r="B3" s="223"/>
      <c r="C3" s="223"/>
      <c r="D3" s="223"/>
      <c r="E3" s="223"/>
      <c r="F3" s="224"/>
    </row>
    <row r="4" spans="1:7" s="16" customFormat="1" ht="20.100000000000001" customHeight="1" x14ac:dyDescent="0.2">
      <c r="A4" s="222" t="s">
        <v>32</v>
      </c>
      <c r="B4" s="223"/>
      <c r="C4" s="223"/>
      <c r="D4" s="223"/>
      <c r="E4" s="223"/>
      <c r="F4" s="224"/>
    </row>
    <row r="5" spans="1:7" s="16" customFormat="1" ht="20.100000000000001" customHeight="1" x14ac:dyDescent="0.2">
      <c r="A5" s="197" t="s">
        <v>141</v>
      </c>
      <c r="B5" s="198"/>
      <c r="C5" s="198"/>
      <c r="D5" s="198"/>
      <c r="E5" s="198"/>
      <c r="F5" s="199"/>
    </row>
    <row r="6" spans="1:7" s="17" customFormat="1" ht="20.100000000000001" customHeight="1" thickBot="1" x14ac:dyDescent="0.25">
      <c r="A6" s="180"/>
      <c r="B6" s="181"/>
      <c r="C6" s="181"/>
      <c r="D6" s="181"/>
      <c r="E6" s="181"/>
      <c r="F6" s="182"/>
    </row>
    <row r="7" spans="1:7" s="9" customFormat="1" ht="20.100000000000001" customHeight="1" thickBot="1" x14ac:dyDescent="0.25">
      <c r="A7" s="29" t="s">
        <v>23</v>
      </c>
      <c r="B7" s="30" t="s">
        <v>26</v>
      </c>
      <c r="C7" s="31" t="s">
        <v>27</v>
      </c>
      <c r="D7" s="46" t="s">
        <v>28</v>
      </c>
      <c r="E7" s="47" t="s">
        <v>29</v>
      </c>
      <c r="F7" s="48" t="s">
        <v>30</v>
      </c>
    </row>
    <row r="8" spans="1:7" s="18" customFormat="1" ht="20.100000000000001" customHeight="1" thickBot="1" x14ac:dyDescent="0.3">
      <c r="A8" s="242" t="s">
        <v>309</v>
      </c>
      <c r="B8" s="243"/>
      <c r="C8" s="244"/>
      <c r="D8" s="245"/>
      <c r="E8" s="245"/>
      <c r="F8" s="246"/>
    </row>
    <row r="9" spans="1:7" s="49" customFormat="1" ht="20.100000000000001" customHeight="1" x14ac:dyDescent="0.2">
      <c r="A9" s="77" t="s">
        <v>401</v>
      </c>
      <c r="B9" s="68" t="s">
        <v>273</v>
      </c>
      <c r="C9" s="56" t="s">
        <v>5</v>
      </c>
      <c r="D9" s="96">
        <v>4</v>
      </c>
      <c r="E9" s="99"/>
      <c r="F9" s="120"/>
      <c r="G9" s="1"/>
    </row>
    <row r="10" spans="1:7" s="49" customFormat="1" ht="25.5" x14ac:dyDescent="0.2">
      <c r="A10" s="77" t="s">
        <v>402</v>
      </c>
      <c r="B10" s="19" t="s">
        <v>248</v>
      </c>
      <c r="C10" s="61" t="s">
        <v>6</v>
      </c>
      <c r="D10" s="97">
        <v>44.6</v>
      </c>
      <c r="E10" s="100"/>
      <c r="F10" s="118"/>
      <c r="G10" s="1"/>
    </row>
    <row r="11" spans="1:7" s="49" customFormat="1" ht="25.5" x14ac:dyDescent="0.2">
      <c r="A11" s="77" t="s">
        <v>403</v>
      </c>
      <c r="B11" s="19" t="s">
        <v>247</v>
      </c>
      <c r="C11" s="61" t="s">
        <v>6</v>
      </c>
      <c r="D11" s="96">
        <v>13.8</v>
      </c>
      <c r="E11" s="100"/>
      <c r="F11" s="118"/>
      <c r="G11" s="1"/>
    </row>
    <row r="12" spans="1:7" ht="51" x14ac:dyDescent="0.2">
      <c r="A12" s="77" t="s">
        <v>404</v>
      </c>
      <c r="B12" s="68" t="s">
        <v>270</v>
      </c>
      <c r="C12" s="20" t="s">
        <v>8</v>
      </c>
      <c r="D12" s="97">
        <v>7.06</v>
      </c>
      <c r="E12" s="100"/>
      <c r="F12" s="118"/>
    </row>
    <row r="13" spans="1:7" ht="63.75" x14ac:dyDescent="0.2">
      <c r="A13" s="77" t="s">
        <v>405</v>
      </c>
      <c r="B13" s="68" t="s">
        <v>271</v>
      </c>
      <c r="C13" s="20" t="s">
        <v>8</v>
      </c>
      <c r="D13" s="97">
        <v>2</v>
      </c>
      <c r="E13" s="100"/>
      <c r="F13" s="118"/>
    </row>
    <row r="14" spans="1:7" ht="20.100000000000001" customHeight="1" thickBot="1" x14ac:dyDescent="0.25">
      <c r="A14" s="77" t="s">
        <v>406</v>
      </c>
      <c r="B14" s="53" t="s">
        <v>97</v>
      </c>
      <c r="C14" s="54" t="s">
        <v>8</v>
      </c>
      <c r="D14" s="98">
        <v>454</v>
      </c>
      <c r="E14" s="101"/>
      <c r="F14" s="118"/>
    </row>
    <row r="15" spans="1:7" ht="20.100000000000001" customHeight="1" thickBot="1" x14ac:dyDescent="0.25">
      <c r="A15" s="230"/>
      <c r="B15" s="231"/>
      <c r="C15" s="231"/>
      <c r="D15" s="231"/>
      <c r="E15" s="231"/>
      <c r="F15" s="232"/>
    </row>
    <row r="16" spans="1:7" ht="20.100000000000001" customHeight="1" x14ac:dyDescent="0.2"/>
    <row r="17" ht="20.100000000000001" customHeight="1" x14ac:dyDescent="0.2"/>
  </sheetData>
  <sheetProtection selectLockedCells="1" selectUnlockedCells="1"/>
  <mergeCells count="9">
    <mergeCell ref="A6:F6"/>
    <mergeCell ref="A8:B8"/>
    <mergeCell ref="C8:F8"/>
    <mergeCell ref="A15:F15"/>
    <mergeCell ref="A1:F1"/>
    <mergeCell ref="A2:F2"/>
    <mergeCell ref="A3:F3"/>
    <mergeCell ref="A4:F4"/>
    <mergeCell ref="A5:F5"/>
  </mergeCells>
  <phoneticPr fontId="21" type="noConversion"/>
  <printOptions horizontalCentered="1"/>
  <pageMargins left="0.39370078740157483" right="0.39370078740157483" top="0.39370078740157483" bottom="0.59055118110236227" header="0.19685039370078741" footer="0.19685039370078741"/>
  <pageSetup paperSize="9" scale="7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activeCell="J14" sqref="J14"/>
    </sheetView>
  </sheetViews>
  <sheetFormatPr defaultRowHeight="12.75" x14ac:dyDescent="0.2"/>
  <cols>
    <col min="1" max="1" width="8.7109375" style="14" customWidth="1"/>
    <col min="2" max="2" width="70.7109375" style="14" customWidth="1"/>
    <col min="3" max="3" width="6.7109375" style="14" customWidth="1"/>
    <col min="4" max="4" width="11.7109375" style="14" customWidth="1"/>
    <col min="5" max="5" width="13.7109375" style="15" customWidth="1"/>
    <col min="6" max="6" width="18.7109375" style="15" customWidth="1"/>
    <col min="7" max="16384" width="9.140625" style="14"/>
  </cols>
  <sheetData>
    <row r="1" spans="1:6" s="16" customFormat="1" ht="20.100000000000001" customHeight="1" x14ac:dyDescent="0.2">
      <c r="A1" s="208"/>
      <c r="B1" s="209"/>
      <c r="C1" s="209"/>
      <c r="D1" s="209"/>
      <c r="E1" s="209"/>
      <c r="F1" s="210"/>
    </row>
    <row r="2" spans="1:6" s="16" customFormat="1" ht="20.100000000000001" customHeight="1" x14ac:dyDescent="0.2">
      <c r="A2" s="222" t="s">
        <v>24</v>
      </c>
      <c r="B2" s="223"/>
      <c r="C2" s="223"/>
      <c r="D2" s="223"/>
      <c r="E2" s="223"/>
      <c r="F2" s="224"/>
    </row>
    <row r="3" spans="1:6" s="16" customFormat="1" ht="20.100000000000001" customHeight="1" x14ac:dyDescent="0.2">
      <c r="A3" s="222" t="s">
        <v>25</v>
      </c>
      <c r="B3" s="223"/>
      <c r="C3" s="223"/>
      <c r="D3" s="223"/>
      <c r="E3" s="223"/>
      <c r="F3" s="224"/>
    </row>
    <row r="4" spans="1:6" s="16" customFormat="1" ht="20.100000000000001" customHeight="1" x14ac:dyDescent="0.2">
      <c r="A4" s="222" t="s">
        <v>32</v>
      </c>
      <c r="B4" s="223"/>
      <c r="C4" s="223"/>
      <c r="D4" s="223"/>
      <c r="E4" s="223"/>
      <c r="F4" s="224"/>
    </row>
    <row r="5" spans="1:6" s="16" customFormat="1" ht="20.100000000000001" customHeight="1" x14ac:dyDescent="0.2">
      <c r="A5" s="197" t="s">
        <v>141</v>
      </c>
      <c r="B5" s="198"/>
      <c r="C5" s="198"/>
      <c r="D5" s="198"/>
      <c r="E5" s="198"/>
      <c r="F5" s="199"/>
    </row>
    <row r="6" spans="1:6" s="17" customFormat="1" ht="20.100000000000001" customHeight="1" thickBot="1" x14ac:dyDescent="0.25">
      <c r="A6" s="255"/>
      <c r="B6" s="256"/>
      <c r="C6" s="256"/>
      <c r="D6" s="256"/>
      <c r="E6" s="256"/>
      <c r="F6" s="257"/>
    </row>
    <row r="7" spans="1:6" ht="20.100000000000001" customHeight="1" thickBot="1" x14ac:dyDescent="0.25">
      <c r="A7" s="29" t="s">
        <v>23</v>
      </c>
      <c r="B7" s="30" t="s">
        <v>26</v>
      </c>
      <c r="C7" s="31" t="s">
        <v>27</v>
      </c>
      <c r="D7" s="32" t="s">
        <v>28</v>
      </c>
      <c r="E7" s="33" t="s">
        <v>29</v>
      </c>
      <c r="F7" s="34" t="s">
        <v>30</v>
      </c>
    </row>
    <row r="8" spans="1:6" ht="20.100000000000001" customHeight="1" thickBot="1" x14ac:dyDescent="0.25">
      <c r="A8" s="250" t="s">
        <v>310</v>
      </c>
      <c r="B8" s="251"/>
      <c r="C8" s="252"/>
      <c r="D8" s="253"/>
      <c r="E8" s="253"/>
      <c r="F8" s="254"/>
    </row>
    <row r="9" spans="1:6" customFormat="1" ht="20.100000000000001" customHeight="1" x14ac:dyDescent="0.2">
      <c r="A9" s="77" t="s">
        <v>311</v>
      </c>
      <c r="B9" s="58" t="s">
        <v>64</v>
      </c>
      <c r="C9" s="56" t="s">
        <v>6</v>
      </c>
      <c r="D9" s="97">
        <f>130-54.6</f>
        <v>75.400000000000006</v>
      </c>
      <c r="E9" s="99"/>
      <c r="F9" s="120"/>
    </row>
    <row r="10" spans="1:6" customFormat="1" ht="38.25" x14ac:dyDescent="0.2">
      <c r="A10" s="77" t="s">
        <v>312</v>
      </c>
      <c r="B10" s="19" t="s">
        <v>100</v>
      </c>
      <c r="C10" s="20" t="s">
        <v>6</v>
      </c>
      <c r="D10" s="97">
        <f>726-304.92</f>
        <v>421.08</v>
      </c>
      <c r="E10" s="100"/>
      <c r="F10" s="118"/>
    </row>
    <row r="11" spans="1:6" customFormat="1" ht="25.5" x14ac:dyDescent="0.2">
      <c r="A11" s="77" t="s">
        <v>313</v>
      </c>
      <c r="B11" s="19" t="s">
        <v>101</v>
      </c>
      <c r="C11" s="20" t="s">
        <v>6</v>
      </c>
      <c r="D11" s="97">
        <f>42-17.64</f>
        <v>24.36</v>
      </c>
      <c r="E11" s="100"/>
      <c r="F11" s="118"/>
    </row>
    <row r="12" spans="1:6" customFormat="1" ht="25.5" x14ac:dyDescent="0.2">
      <c r="A12" s="77" t="s">
        <v>314</v>
      </c>
      <c r="B12" s="19" t="s">
        <v>102</v>
      </c>
      <c r="C12" s="20" t="s">
        <v>6</v>
      </c>
      <c r="D12" s="97">
        <v>10</v>
      </c>
      <c r="E12" s="100"/>
      <c r="F12" s="118"/>
    </row>
    <row r="13" spans="1:6" customFormat="1" ht="25.5" x14ac:dyDescent="0.2">
      <c r="A13" s="77" t="s">
        <v>315</v>
      </c>
      <c r="B13" s="19" t="s">
        <v>87</v>
      </c>
      <c r="C13" s="61" t="s">
        <v>255</v>
      </c>
      <c r="D13" s="97">
        <v>2</v>
      </c>
      <c r="E13" s="100"/>
      <c r="F13" s="118"/>
    </row>
    <row r="14" spans="1:6" customFormat="1" ht="25.5" x14ac:dyDescent="0.2">
      <c r="A14" s="77" t="s">
        <v>316</v>
      </c>
      <c r="B14" s="19" t="s">
        <v>88</v>
      </c>
      <c r="C14" s="61" t="s">
        <v>255</v>
      </c>
      <c r="D14" s="97">
        <v>18</v>
      </c>
      <c r="E14" s="100"/>
      <c r="F14" s="118"/>
    </row>
    <row r="15" spans="1:6" customFormat="1" ht="25.5" x14ac:dyDescent="0.2">
      <c r="A15" s="77" t="s">
        <v>317</v>
      </c>
      <c r="B15" s="19" t="s">
        <v>89</v>
      </c>
      <c r="C15" s="61" t="s">
        <v>255</v>
      </c>
      <c r="D15" s="97">
        <f>62-24</f>
        <v>38</v>
      </c>
      <c r="E15" s="100"/>
      <c r="F15" s="118"/>
    </row>
    <row r="16" spans="1:6" customFormat="1" ht="20.100000000000001" customHeight="1" x14ac:dyDescent="0.2">
      <c r="A16" s="77" t="s">
        <v>318</v>
      </c>
      <c r="B16" s="59" t="s">
        <v>263</v>
      </c>
      <c r="C16" s="61" t="s">
        <v>255</v>
      </c>
      <c r="D16" s="97">
        <v>51</v>
      </c>
      <c r="E16" s="100"/>
      <c r="F16" s="118"/>
    </row>
    <row r="17" spans="1:6" customFormat="1" ht="20.100000000000001" customHeight="1" x14ac:dyDescent="0.2">
      <c r="A17" s="77" t="s">
        <v>319</v>
      </c>
      <c r="B17" s="59" t="s">
        <v>264</v>
      </c>
      <c r="C17" s="61" t="s">
        <v>255</v>
      </c>
      <c r="D17" s="97">
        <v>24</v>
      </c>
      <c r="E17" s="100"/>
      <c r="F17" s="118"/>
    </row>
    <row r="18" spans="1:6" customFormat="1" ht="20.100000000000001" customHeight="1" x14ac:dyDescent="0.2">
      <c r="A18" s="77" t="s">
        <v>320</v>
      </c>
      <c r="B18" s="127" t="s">
        <v>267</v>
      </c>
      <c r="C18" s="61" t="s">
        <v>255</v>
      </c>
      <c r="D18" s="97">
        <v>3</v>
      </c>
      <c r="E18" s="100"/>
      <c r="F18" s="118"/>
    </row>
    <row r="19" spans="1:6" customFormat="1" ht="20.100000000000001" customHeight="1" x14ac:dyDescent="0.2">
      <c r="A19" s="77" t="s">
        <v>321</v>
      </c>
      <c r="B19" s="59" t="s">
        <v>407</v>
      </c>
      <c r="C19" s="61" t="s">
        <v>255</v>
      </c>
      <c r="D19" s="97">
        <v>2</v>
      </c>
      <c r="E19" s="100"/>
      <c r="F19" s="118"/>
    </row>
    <row r="20" spans="1:6" customFormat="1" ht="20.100000000000001" customHeight="1" x14ac:dyDescent="0.2">
      <c r="A20" s="77" t="s">
        <v>322</v>
      </c>
      <c r="B20" s="127" t="s">
        <v>265</v>
      </c>
      <c r="C20" s="61" t="s">
        <v>255</v>
      </c>
      <c r="D20" s="97">
        <v>26</v>
      </c>
      <c r="E20" s="100"/>
      <c r="F20" s="118"/>
    </row>
    <row r="21" spans="1:6" customFormat="1" ht="20.100000000000001" customHeight="1" x14ac:dyDescent="0.2">
      <c r="A21" s="77" t="s">
        <v>323</v>
      </c>
      <c r="B21" s="59" t="s">
        <v>408</v>
      </c>
      <c r="C21" s="61" t="s">
        <v>255</v>
      </c>
      <c r="D21" s="97">
        <v>2</v>
      </c>
      <c r="E21" s="100"/>
      <c r="F21" s="118"/>
    </row>
    <row r="22" spans="1:6" customFormat="1" ht="25.5" x14ac:dyDescent="0.2">
      <c r="A22" s="77" t="s">
        <v>324</v>
      </c>
      <c r="B22" s="19" t="s">
        <v>90</v>
      </c>
      <c r="C22" s="61" t="s">
        <v>255</v>
      </c>
      <c r="D22" s="97">
        <v>2</v>
      </c>
      <c r="E22" s="100"/>
      <c r="F22" s="118"/>
    </row>
    <row r="23" spans="1:6" customFormat="1" ht="25.5" x14ac:dyDescent="0.2">
      <c r="A23" s="77" t="s">
        <v>325</v>
      </c>
      <c r="B23" s="59" t="s">
        <v>210</v>
      </c>
      <c r="C23" s="20" t="s">
        <v>6</v>
      </c>
      <c r="D23" s="97">
        <v>4300</v>
      </c>
      <c r="E23" s="100"/>
      <c r="F23" s="118"/>
    </row>
    <row r="24" spans="1:6" customFormat="1" ht="25.5" x14ac:dyDescent="0.2">
      <c r="A24" s="77" t="s">
        <v>326</v>
      </c>
      <c r="B24" s="19" t="s">
        <v>211</v>
      </c>
      <c r="C24" s="20" t="s">
        <v>6</v>
      </c>
      <c r="D24" s="97">
        <v>450</v>
      </c>
      <c r="E24" s="100"/>
      <c r="F24" s="118"/>
    </row>
    <row r="25" spans="1:6" customFormat="1" ht="25.5" x14ac:dyDescent="0.2">
      <c r="A25" s="77" t="s">
        <v>327</v>
      </c>
      <c r="B25" s="19" t="s">
        <v>212</v>
      </c>
      <c r="C25" s="20" t="s">
        <v>6</v>
      </c>
      <c r="D25" s="97">
        <v>12</v>
      </c>
      <c r="E25" s="100"/>
      <c r="F25" s="118"/>
    </row>
    <row r="26" spans="1:6" customFormat="1" ht="25.5" x14ac:dyDescent="0.2">
      <c r="A26" s="77" t="s">
        <v>328</v>
      </c>
      <c r="B26" s="19" t="s">
        <v>213</v>
      </c>
      <c r="C26" s="20" t="s">
        <v>6</v>
      </c>
      <c r="D26" s="97">
        <v>48</v>
      </c>
      <c r="E26" s="100"/>
      <c r="F26" s="118"/>
    </row>
    <row r="27" spans="1:6" customFormat="1" ht="63.75" x14ac:dyDescent="0.2">
      <c r="A27" s="77" t="s">
        <v>329</v>
      </c>
      <c r="B27" s="19" t="s">
        <v>103</v>
      </c>
      <c r="C27" s="61" t="s">
        <v>255</v>
      </c>
      <c r="D27" s="97">
        <v>2</v>
      </c>
      <c r="E27" s="100"/>
      <c r="F27" s="118"/>
    </row>
    <row r="28" spans="1:6" customFormat="1" ht="51" x14ac:dyDescent="0.2">
      <c r="A28" s="77" t="s">
        <v>330</v>
      </c>
      <c r="B28" s="59" t="s">
        <v>266</v>
      </c>
      <c r="C28" s="61" t="s">
        <v>255</v>
      </c>
      <c r="D28" s="97">
        <v>28</v>
      </c>
      <c r="E28" s="100"/>
      <c r="F28" s="118"/>
    </row>
    <row r="29" spans="1:6" customFormat="1" ht="38.25" x14ac:dyDescent="0.2">
      <c r="A29" s="77" t="s">
        <v>331</v>
      </c>
      <c r="B29" s="19" t="s">
        <v>91</v>
      </c>
      <c r="C29" s="61" t="s">
        <v>255</v>
      </c>
      <c r="D29" s="97">
        <v>62</v>
      </c>
      <c r="E29" s="100"/>
      <c r="F29" s="118"/>
    </row>
    <row r="30" spans="1:6" customFormat="1" ht="25.5" x14ac:dyDescent="0.2">
      <c r="A30" s="77" t="s">
        <v>332</v>
      </c>
      <c r="B30" s="19" t="s">
        <v>38</v>
      </c>
      <c r="C30" s="61" t="s">
        <v>255</v>
      </c>
      <c r="D30" s="97">
        <v>2</v>
      </c>
      <c r="E30" s="100"/>
      <c r="F30" s="118"/>
    </row>
    <row r="31" spans="1:6" customFormat="1" ht="20.100000000000001" customHeight="1" x14ac:dyDescent="0.2">
      <c r="A31" s="77" t="s">
        <v>333</v>
      </c>
      <c r="B31" s="19" t="s">
        <v>98</v>
      </c>
      <c r="C31" s="61" t="s">
        <v>255</v>
      </c>
      <c r="D31" s="97">
        <v>2</v>
      </c>
      <c r="E31" s="100"/>
      <c r="F31" s="118"/>
    </row>
    <row r="32" spans="1:6" customFormat="1" ht="20.100000000000001" customHeight="1" x14ac:dyDescent="0.2">
      <c r="A32" s="77" t="s">
        <v>334</v>
      </c>
      <c r="B32" s="19" t="s">
        <v>99</v>
      </c>
      <c r="C32" s="61" t="s">
        <v>255</v>
      </c>
      <c r="D32" s="97">
        <v>1</v>
      </c>
      <c r="E32" s="100"/>
      <c r="F32" s="118"/>
    </row>
    <row r="33" spans="1:6" customFormat="1" ht="25.5" x14ac:dyDescent="0.2">
      <c r="A33" s="77" t="s">
        <v>335</v>
      </c>
      <c r="B33" s="19" t="s">
        <v>214</v>
      </c>
      <c r="C33" s="20" t="s">
        <v>6</v>
      </c>
      <c r="D33" s="97">
        <v>40</v>
      </c>
      <c r="E33" s="100"/>
      <c r="F33" s="118"/>
    </row>
    <row r="34" spans="1:6" customFormat="1" ht="25.5" x14ac:dyDescent="0.2">
      <c r="A34" s="77" t="s">
        <v>336</v>
      </c>
      <c r="B34" s="19" t="s">
        <v>215</v>
      </c>
      <c r="C34" s="20" t="s">
        <v>6</v>
      </c>
      <c r="D34" s="97">
        <v>10</v>
      </c>
      <c r="E34" s="100"/>
      <c r="F34" s="118"/>
    </row>
    <row r="35" spans="1:6" customFormat="1" ht="25.5" x14ac:dyDescent="0.2">
      <c r="A35" s="77" t="s">
        <v>337</v>
      </c>
      <c r="B35" s="19" t="s">
        <v>39</v>
      </c>
      <c r="C35" s="61" t="s">
        <v>6</v>
      </c>
      <c r="D35" s="97">
        <f>3*0.12</f>
        <v>0.36</v>
      </c>
      <c r="E35" s="100"/>
      <c r="F35" s="118"/>
    </row>
    <row r="36" spans="1:6" customFormat="1" ht="20.100000000000001" customHeight="1" x14ac:dyDescent="0.2">
      <c r="A36" s="77" t="s">
        <v>338</v>
      </c>
      <c r="B36" s="19" t="s">
        <v>216</v>
      </c>
      <c r="C36" s="20" t="s">
        <v>6</v>
      </c>
      <c r="D36" s="97">
        <v>60</v>
      </c>
      <c r="E36" s="100"/>
      <c r="F36" s="118"/>
    </row>
    <row r="37" spans="1:6" customFormat="1" ht="26.25" thickBot="1" x14ac:dyDescent="0.25">
      <c r="A37" s="77" t="s">
        <v>339</v>
      </c>
      <c r="B37" s="53" t="s">
        <v>40</v>
      </c>
      <c r="C37" s="54" t="s">
        <v>6</v>
      </c>
      <c r="D37" s="98">
        <v>6</v>
      </c>
      <c r="E37" s="101"/>
      <c r="F37" s="121"/>
    </row>
    <row r="38" spans="1:6" ht="20.100000000000001" customHeight="1" thickBot="1" x14ac:dyDescent="0.25">
      <c r="A38" s="247"/>
      <c r="B38" s="248"/>
      <c r="C38" s="248"/>
      <c r="D38" s="248"/>
      <c r="E38" s="248"/>
      <c r="F38" s="249"/>
    </row>
    <row r="39" spans="1:6" ht="20.100000000000001" customHeight="1" x14ac:dyDescent="0.2"/>
  </sheetData>
  <sheetProtection selectLockedCells="1" selectUnlockedCells="1"/>
  <mergeCells count="9">
    <mergeCell ref="A1:F1"/>
    <mergeCell ref="A2:F2"/>
    <mergeCell ref="A3:F3"/>
    <mergeCell ref="A4:F4"/>
    <mergeCell ref="A38:F38"/>
    <mergeCell ref="A8:B8"/>
    <mergeCell ref="C8:F8"/>
    <mergeCell ref="A5:F5"/>
    <mergeCell ref="A6:F6"/>
  </mergeCells>
  <phoneticPr fontId="21" type="noConversion"/>
  <printOptions horizontalCentered="1"/>
  <pageMargins left="0.39370078740157483" right="0.39370078740157483" top="0.39370078740157483" bottom="0.78740157480314965" header="0" footer="0"/>
  <pageSetup paperSize="9" scale="7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workbookViewId="0">
      <selection activeCell="I13" sqref="I13"/>
    </sheetView>
  </sheetViews>
  <sheetFormatPr defaultRowHeight="12.75" x14ac:dyDescent="0.2"/>
  <cols>
    <col min="1" max="1" width="8.7109375" customWidth="1"/>
    <col min="2" max="2" width="70.7109375" customWidth="1"/>
    <col min="3" max="3" width="6.7109375" customWidth="1"/>
    <col min="4" max="4" width="11.7109375" customWidth="1"/>
    <col min="5" max="5" width="13.7109375" customWidth="1"/>
    <col min="6" max="6" width="18.7109375" customWidth="1"/>
  </cols>
  <sheetData>
    <row r="1" spans="1:6" s="16" customFormat="1" ht="20.100000000000001" customHeight="1" x14ac:dyDescent="0.2">
      <c r="A1" s="208"/>
      <c r="B1" s="209"/>
      <c r="C1" s="209"/>
      <c r="D1" s="209"/>
      <c r="E1" s="209"/>
      <c r="F1" s="210"/>
    </row>
    <row r="2" spans="1:6" s="16" customFormat="1" ht="20.100000000000001" customHeight="1" x14ac:dyDescent="0.2">
      <c r="A2" s="222" t="s">
        <v>24</v>
      </c>
      <c r="B2" s="223"/>
      <c r="C2" s="223"/>
      <c r="D2" s="223"/>
      <c r="E2" s="223"/>
      <c r="F2" s="224"/>
    </row>
    <row r="3" spans="1:6" s="16" customFormat="1" ht="20.100000000000001" customHeight="1" x14ac:dyDescent="0.2">
      <c r="A3" s="222" t="s">
        <v>25</v>
      </c>
      <c r="B3" s="223"/>
      <c r="C3" s="223"/>
      <c r="D3" s="223"/>
      <c r="E3" s="223"/>
      <c r="F3" s="224"/>
    </row>
    <row r="4" spans="1:6" s="16" customFormat="1" ht="20.100000000000001" customHeight="1" x14ac:dyDescent="0.2">
      <c r="A4" s="222" t="s">
        <v>32</v>
      </c>
      <c r="B4" s="223"/>
      <c r="C4" s="223"/>
      <c r="D4" s="223"/>
      <c r="E4" s="223"/>
      <c r="F4" s="224"/>
    </row>
    <row r="5" spans="1:6" s="16" customFormat="1" ht="20.100000000000001" customHeight="1" x14ac:dyDescent="0.2">
      <c r="A5" s="197" t="s">
        <v>141</v>
      </c>
      <c r="B5" s="198"/>
      <c r="C5" s="198"/>
      <c r="D5" s="198"/>
      <c r="E5" s="198"/>
      <c r="F5" s="199"/>
    </row>
    <row r="6" spans="1:6" s="17" customFormat="1" ht="20.100000000000001" customHeight="1" thickBot="1" x14ac:dyDescent="0.25">
      <c r="A6" s="261"/>
      <c r="B6" s="262"/>
      <c r="C6" s="262"/>
      <c r="D6" s="262"/>
      <c r="E6" s="262"/>
      <c r="F6" s="263"/>
    </row>
    <row r="7" spans="1:6" ht="20.100000000000001" customHeight="1" thickBot="1" x14ac:dyDescent="0.25">
      <c r="A7" s="29" t="s">
        <v>23</v>
      </c>
      <c r="B7" s="30" t="s">
        <v>26</v>
      </c>
      <c r="C7" s="31" t="s">
        <v>27</v>
      </c>
      <c r="D7" s="32" t="s">
        <v>28</v>
      </c>
      <c r="E7" s="33" t="s">
        <v>29</v>
      </c>
      <c r="F7" s="34" t="s">
        <v>30</v>
      </c>
    </row>
    <row r="8" spans="1:6" s="18" customFormat="1" ht="20.100000000000001" customHeight="1" thickBot="1" x14ac:dyDescent="0.3">
      <c r="A8" s="250" t="s">
        <v>340</v>
      </c>
      <c r="B8" s="251"/>
      <c r="C8" s="252"/>
      <c r="D8" s="253"/>
      <c r="E8" s="253"/>
      <c r="F8" s="254"/>
    </row>
    <row r="9" spans="1:6" ht="20.100000000000001" customHeight="1" x14ac:dyDescent="0.2">
      <c r="A9" s="77" t="s">
        <v>168</v>
      </c>
      <c r="B9" s="58" t="s">
        <v>64</v>
      </c>
      <c r="C9" s="56" t="s">
        <v>6</v>
      </c>
      <c r="D9" s="97">
        <v>344</v>
      </c>
      <c r="E9" s="100"/>
      <c r="F9" s="120"/>
    </row>
    <row r="10" spans="1:6" ht="38.25" x14ac:dyDescent="0.2">
      <c r="A10" s="77" t="s">
        <v>169</v>
      </c>
      <c r="B10" s="59" t="s">
        <v>252</v>
      </c>
      <c r="C10" s="61" t="s">
        <v>255</v>
      </c>
      <c r="D10" s="97">
        <v>8</v>
      </c>
      <c r="E10" s="100"/>
      <c r="F10" s="118"/>
    </row>
    <row r="11" spans="1:6" ht="20.100000000000001" customHeight="1" x14ac:dyDescent="0.2">
      <c r="A11" s="77" t="s">
        <v>170</v>
      </c>
      <c r="B11" s="59" t="s">
        <v>250</v>
      </c>
      <c r="C11" s="61" t="s">
        <v>255</v>
      </c>
      <c r="D11" s="97">
        <v>8</v>
      </c>
      <c r="E11" s="100"/>
      <c r="F11" s="118"/>
    </row>
    <row r="12" spans="1:6" ht="20.100000000000001" customHeight="1" x14ac:dyDescent="0.2">
      <c r="A12" s="77" t="s">
        <v>171</v>
      </c>
      <c r="B12" s="19" t="s">
        <v>46</v>
      </c>
      <c r="C12" s="61" t="s">
        <v>255</v>
      </c>
      <c r="D12" s="97">
        <v>8</v>
      </c>
      <c r="E12" s="100"/>
      <c r="F12" s="118"/>
    </row>
    <row r="13" spans="1:6" ht="25.5" x14ac:dyDescent="0.2">
      <c r="A13" s="77" t="s">
        <v>172</v>
      </c>
      <c r="B13" s="59" t="s">
        <v>251</v>
      </c>
      <c r="C13" s="61" t="s">
        <v>255</v>
      </c>
      <c r="D13" s="97">
        <v>8</v>
      </c>
      <c r="E13" s="100"/>
      <c r="F13" s="118"/>
    </row>
    <row r="14" spans="1:6" ht="20.100000000000001" customHeight="1" x14ac:dyDescent="0.2">
      <c r="A14" s="77" t="s">
        <v>173</v>
      </c>
      <c r="B14" s="59" t="s">
        <v>218</v>
      </c>
      <c r="C14" s="61" t="s">
        <v>255</v>
      </c>
      <c r="D14" s="97">
        <v>2</v>
      </c>
      <c r="E14" s="100"/>
      <c r="F14" s="118"/>
    </row>
    <row r="15" spans="1:6" ht="20.100000000000001" customHeight="1" x14ac:dyDescent="0.2">
      <c r="A15" s="77" t="s">
        <v>174</v>
      </c>
      <c r="B15" s="19" t="s">
        <v>47</v>
      </c>
      <c r="C15" s="61" t="s">
        <v>255</v>
      </c>
      <c r="D15" s="97">
        <v>2</v>
      </c>
      <c r="E15" s="100"/>
      <c r="F15" s="118"/>
    </row>
    <row r="16" spans="1:6" ht="20.100000000000001" customHeight="1" x14ac:dyDescent="0.2">
      <c r="A16" s="77" t="s">
        <v>175</v>
      </c>
      <c r="B16" s="19" t="s">
        <v>48</v>
      </c>
      <c r="C16" s="61" t="s">
        <v>255</v>
      </c>
      <c r="D16" s="97">
        <v>2</v>
      </c>
      <c r="E16" s="100"/>
      <c r="F16" s="118"/>
    </row>
    <row r="17" spans="1:6" ht="20.100000000000001" customHeight="1" x14ac:dyDescent="0.2">
      <c r="A17" s="77" t="s">
        <v>176</v>
      </c>
      <c r="B17" s="19" t="s">
        <v>49</v>
      </c>
      <c r="C17" s="61" t="s">
        <v>255</v>
      </c>
      <c r="D17" s="97">
        <v>2</v>
      </c>
      <c r="E17" s="100"/>
      <c r="F17" s="118"/>
    </row>
    <row r="18" spans="1:6" ht="20.100000000000001" customHeight="1" x14ac:dyDescent="0.2">
      <c r="A18" s="77" t="s">
        <v>177</v>
      </c>
      <c r="B18" s="19" t="s">
        <v>50</v>
      </c>
      <c r="C18" s="61" t="s">
        <v>255</v>
      </c>
      <c r="D18" s="97">
        <v>8</v>
      </c>
      <c r="E18" s="100"/>
      <c r="F18" s="118"/>
    </row>
    <row r="19" spans="1:6" ht="20.100000000000001" customHeight="1" x14ac:dyDescent="0.2">
      <c r="A19" s="77" t="s">
        <v>178</v>
      </c>
      <c r="B19" s="19" t="s">
        <v>51</v>
      </c>
      <c r="C19" s="61" t="s">
        <v>255</v>
      </c>
      <c r="D19" s="97">
        <v>8</v>
      </c>
      <c r="E19" s="100"/>
      <c r="F19" s="118"/>
    </row>
    <row r="20" spans="1:6" ht="20.100000000000001" customHeight="1" x14ac:dyDescent="0.2">
      <c r="A20" s="77" t="s">
        <v>179</v>
      </c>
      <c r="B20" s="59" t="s">
        <v>219</v>
      </c>
      <c r="C20" s="20" t="s">
        <v>8</v>
      </c>
      <c r="D20" s="97">
        <v>7.2</v>
      </c>
      <c r="E20" s="100"/>
      <c r="F20" s="118"/>
    </row>
    <row r="21" spans="1:6" ht="20.100000000000001" customHeight="1" x14ac:dyDescent="0.2">
      <c r="A21" s="77" t="s">
        <v>180</v>
      </c>
      <c r="B21" s="59" t="s">
        <v>253</v>
      </c>
      <c r="C21" s="20" t="s">
        <v>5</v>
      </c>
      <c r="D21" s="97">
        <v>8</v>
      </c>
      <c r="E21" s="100"/>
      <c r="F21" s="118"/>
    </row>
    <row r="22" spans="1:6" ht="20.100000000000001" customHeight="1" x14ac:dyDescent="0.2">
      <c r="A22" s="77" t="s">
        <v>181</v>
      </c>
      <c r="B22" s="19" t="s">
        <v>52</v>
      </c>
      <c r="C22" s="61" t="s">
        <v>255</v>
      </c>
      <c r="D22" s="97">
        <v>24</v>
      </c>
      <c r="E22" s="100"/>
      <c r="F22" s="118"/>
    </row>
    <row r="23" spans="1:6" ht="20.100000000000001" customHeight="1" x14ac:dyDescent="0.2">
      <c r="A23" s="77" t="s">
        <v>182</v>
      </c>
      <c r="B23" s="19" t="s">
        <v>53</v>
      </c>
      <c r="C23" s="61" t="s">
        <v>255</v>
      </c>
      <c r="D23" s="97">
        <v>10</v>
      </c>
      <c r="E23" s="100"/>
      <c r="F23" s="118"/>
    </row>
    <row r="24" spans="1:6" ht="20.100000000000001" customHeight="1" x14ac:dyDescent="0.2">
      <c r="A24" s="77" t="s">
        <v>183</v>
      </c>
      <c r="B24" s="19" t="s">
        <v>54</v>
      </c>
      <c r="C24" s="61" t="s">
        <v>255</v>
      </c>
      <c r="D24" s="97">
        <v>24</v>
      </c>
      <c r="E24" s="100"/>
      <c r="F24" s="118"/>
    </row>
    <row r="25" spans="1:6" ht="20.100000000000001" customHeight="1" x14ac:dyDescent="0.2">
      <c r="A25" s="77" t="s">
        <v>184</v>
      </c>
      <c r="B25" s="19" t="s">
        <v>55</v>
      </c>
      <c r="C25" s="61" t="s">
        <v>255</v>
      </c>
      <c r="D25" s="97">
        <v>2</v>
      </c>
      <c r="E25" s="100"/>
      <c r="F25" s="118"/>
    </row>
    <row r="26" spans="1:6" ht="20.100000000000001" customHeight="1" x14ac:dyDescent="0.2">
      <c r="A26" s="77" t="s">
        <v>185</v>
      </c>
      <c r="B26" s="19" t="s">
        <v>56</v>
      </c>
      <c r="C26" s="61" t="s">
        <v>255</v>
      </c>
      <c r="D26" s="97">
        <v>6</v>
      </c>
      <c r="E26" s="100"/>
      <c r="F26" s="118"/>
    </row>
    <row r="27" spans="1:6" ht="20.100000000000001" customHeight="1" x14ac:dyDescent="0.2">
      <c r="A27" s="77" t="s">
        <v>186</v>
      </c>
      <c r="B27" s="19" t="s">
        <v>57</v>
      </c>
      <c r="C27" s="61" t="s">
        <v>255</v>
      </c>
      <c r="D27" s="97">
        <v>16</v>
      </c>
      <c r="E27" s="100"/>
      <c r="F27" s="118"/>
    </row>
    <row r="28" spans="1:6" ht="20.100000000000001" customHeight="1" x14ac:dyDescent="0.2">
      <c r="A28" s="77" t="s">
        <v>187</v>
      </c>
      <c r="B28" s="59" t="s">
        <v>254</v>
      </c>
      <c r="C28" s="61" t="s">
        <v>255</v>
      </c>
      <c r="D28" s="97">
        <v>4</v>
      </c>
      <c r="E28" s="100"/>
      <c r="F28" s="118"/>
    </row>
    <row r="29" spans="1:6" ht="20.100000000000001" customHeight="1" x14ac:dyDescent="0.2">
      <c r="A29" s="77" t="s">
        <v>188</v>
      </c>
      <c r="B29" s="19" t="s">
        <v>58</v>
      </c>
      <c r="C29" s="61" t="s">
        <v>255</v>
      </c>
      <c r="D29" s="97">
        <v>14</v>
      </c>
      <c r="E29" s="100"/>
      <c r="F29" s="118"/>
    </row>
    <row r="30" spans="1:6" ht="20.100000000000001" customHeight="1" x14ac:dyDescent="0.2">
      <c r="A30" s="77" t="s">
        <v>189</v>
      </c>
      <c r="B30" s="19" t="s">
        <v>59</v>
      </c>
      <c r="C30" s="61" t="s">
        <v>255</v>
      </c>
      <c r="D30" s="97">
        <v>18</v>
      </c>
      <c r="E30" s="100"/>
      <c r="F30" s="118"/>
    </row>
    <row r="31" spans="1:6" ht="20.100000000000001" customHeight="1" x14ac:dyDescent="0.2">
      <c r="A31" s="77" t="s">
        <v>190</v>
      </c>
      <c r="B31" s="19" t="s">
        <v>60</v>
      </c>
      <c r="C31" s="61" t="s">
        <v>255</v>
      </c>
      <c r="D31" s="97">
        <v>8</v>
      </c>
      <c r="E31" s="100"/>
      <c r="F31" s="118"/>
    </row>
    <row r="32" spans="1:6" ht="20.100000000000001" customHeight="1" x14ac:dyDescent="0.2">
      <c r="A32" s="77" t="s">
        <v>191</v>
      </c>
      <c r="B32" s="19" t="s">
        <v>61</v>
      </c>
      <c r="C32" s="61" t="s">
        <v>255</v>
      </c>
      <c r="D32" s="97">
        <v>4</v>
      </c>
      <c r="E32" s="100"/>
      <c r="F32" s="118"/>
    </row>
    <row r="33" spans="1:6" ht="20.100000000000001" customHeight="1" x14ac:dyDescent="0.2">
      <c r="A33" s="77" t="s">
        <v>192</v>
      </c>
      <c r="B33" s="19" t="s">
        <v>117</v>
      </c>
      <c r="C33" s="61" t="s">
        <v>255</v>
      </c>
      <c r="D33" s="97">
        <v>8</v>
      </c>
      <c r="E33" s="100"/>
      <c r="F33" s="118"/>
    </row>
    <row r="34" spans="1:6" ht="20.100000000000001" customHeight="1" x14ac:dyDescent="0.2">
      <c r="A34" s="77" t="s">
        <v>193</v>
      </c>
      <c r="B34" s="19" t="s">
        <v>118</v>
      </c>
      <c r="C34" s="61" t="s">
        <v>255</v>
      </c>
      <c r="D34" s="97">
        <v>8</v>
      </c>
      <c r="E34" s="100"/>
      <c r="F34" s="118"/>
    </row>
    <row r="35" spans="1:6" ht="20.100000000000001" customHeight="1" x14ac:dyDescent="0.2">
      <c r="A35" s="77" t="s">
        <v>194</v>
      </c>
      <c r="B35" s="19" t="s">
        <v>119</v>
      </c>
      <c r="C35" s="61" t="s">
        <v>255</v>
      </c>
      <c r="D35" s="97">
        <v>8</v>
      </c>
      <c r="E35" s="100"/>
      <c r="F35" s="118"/>
    </row>
    <row r="36" spans="1:6" ht="20.100000000000001" customHeight="1" x14ac:dyDescent="0.2">
      <c r="A36" s="77" t="s">
        <v>195</v>
      </c>
      <c r="B36" s="59" t="s">
        <v>120</v>
      </c>
      <c r="C36" s="61" t="s">
        <v>255</v>
      </c>
      <c r="D36" s="97">
        <v>2</v>
      </c>
      <c r="E36" s="100"/>
      <c r="F36" s="118"/>
    </row>
    <row r="37" spans="1:6" ht="20.100000000000001" customHeight="1" x14ac:dyDescent="0.2">
      <c r="A37" s="77" t="s">
        <v>196</v>
      </c>
      <c r="B37" s="19" t="s">
        <v>121</v>
      </c>
      <c r="C37" s="61" t="s">
        <v>255</v>
      </c>
      <c r="D37" s="97">
        <v>6</v>
      </c>
      <c r="E37" s="100"/>
      <c r="F37" s="118"/>
    </row>
    <row r="38" spans="1:6" ht="20.100000000000001" customHeight="1" x14ac:dyDescent="0.2">
      <c r="A38" s="77" t="s">
        <v>341</v>
      </c>
      <c r="B38" s="19" t="s">
        <v>122</v>
      </c>
      <c r="C38" s="61" t="s">
        <v>255</v>
      </c>
      <c r="D38" s="97">
        <v>6</v>
      </c>
      <c r="E38" s="100"/>
      <c r="F38" s="118"/>
    </row>
    <row r="39" spans="1:6" ht="38.25" x14ac:dyDescent="0.2">
      <c r="A39" s="77" t="s">
        <v>342</v>
      </c>
      <c r="B39" s="59" t="s">
        <v>256</v>
      </c>
      <c r="C39" s="61" t="s">
        <v>255</v>
      </c>
      <c r="D39" s="97">
        <v>4</v>
      </c>
      <c r="E39" s="100"/>
      <c r="F39" s="118"/>
    </row>
    <row r="40" spans="1:6" ht="20.100000000000001" customHeight="1" x14ac:dyDescent="0.2">
      <c r="A40" s="77" t="s">
        <v>343</v>
      </c>
      <c r="B40" s="19" t="s">
        <v>123</v>
      </c>
      <c r="C40" s="61" t="s">
        <v>255</v>
      </c>
      <c r="D40" s="97">
        <v>2</v>
      </c>
      <c r="E40" s="100"/>
      <c r="F40" s="118"/>
    </row>
    <row r="41" spans="1:6" ht="25.5" x14ac:dyDescent="0.2">
      <c r="A41" s="77" t="s">
        <v>344</v>
      </c>
      <c r="B41" s="19" t="s">
        <v>124</v>
      </c>
      <c r="C41" s="20" t="s">
        <v>6</v>
      </c>
      <c r="D41" s="97">
        <v>36</v>
      </c>
      <c r="E41" s="100"/>
      <c r="F41" s="118"/>
    </row>
    <row r="42" spans="1:6" ht="25.5" x14ac:dyDescent="0.2">
      <c r="A42" s="77" t="s">
        <v>345</v>
      </c>
      <c r="B42" s="19" t="s">
        <v>130</v>
      </c>
      <c r="C42" s="20" t="s">
        <v>6</v>
      </c>
      <c r="D42" s="97">
        <v>120</v>
      </c>
      <c r="E42" s="100"/>
      <c r="F42" s="118"/>
    </row>
    <row r="43" spans="1:6" ht="25.5" x14ac:dyDescent="0.2">
      <c r="A43" s="77" t="s">
        <v>346</v>
      </c>
      <c r="B43" s="19" t="s">
        <v>131</v>
      </c>
      <c r="C43" s="20" t="s">
        <v>6</v>
      </c>
      <c r="D43" s="97">
        <v>108</v>
      </c>
      <c r="E43" s="100"/>
      <c r="F43" s="118"/>
    </row>
    <row r="44" spans="1:6" ht="25.5" x14ac:dyDescent="0.2">
      <c r="A44" s="77" t="s">
        <v>347</v>
      </c>
      <c r="B44" s="19" t="s">
        <v>132</v>
      </c>
      <c r="C44" s="20" t="s">
        <v>6</v>
      </c>
      <c r="D44" s="97">
        <v>30</v>
      </c>
      <c r="E44" s="100"/>
      <c r="F44" s="118"/>
    </row>
    <row r="45" spans="1:6" ht="25.5" x14ac:dyDescent="0.2">
      <c r="A45" s="77" t="s">
        <v>348</v>
      </c>
      <c r="B45" s="19" t="s">
        <v>133</v>
      </c>
      <c r="C45" s="20" t="s">
        <v>6</v>
      </c>
      <c r="D45" s="97">
        <v>40</v>
      </c>
      <c r="E45" s="100"/>
      <c r="F45" s="118"/>
    </row>
    <row r="46" spans="1:6" ht="20.100000000000001" customHeight="1" x14ac:dyDescent="0.2">
      <c r="A46" s="77" t="s">
        <v>349</v>
      </c>
      <c r="B46" s="19" t="s">
        <v>134</v>
      </c>
      <c r="C46" s="61" t="s">
        <v>255</v>
      </c>
      <c r="D46" s="97">
        <v>4</v>
      </c>
      <c r="E46" s="100"/>
      <c r="F46" s="118"/>
    </row>
    <row r="47" spans="1:6" ht="20.100000000000001" customHeight="1" x14ac:dyDescent="0.2">
      <c r="A47" s="77" t="s">
        <v>350</v>
      </c>
      <c r="B47" s="59" t="s">
        <v>257</v>
      </c>
      <c r="C47" s="61" t="s">
        <v>255</v>
      </c>
      <c r="D47" s="97">
        <v>4</v>
      </c>
      <c r="E47" s="100"/>
      <c r="F47" s="118"/>
    </row>
    <row r="48" spans="1:6" ht="20.100000000000001" customHeight="1" x14ac:dyDescent="0.2">
      <c r="A48" s="77" t="s">
        <v>351</v>
      </c>
      <c r="B48" s="19" t="s">
        <v>135</v>
      </c>
      <c r="C48" s="61" t="s">
        <v>255</v>
      </c>
      <c r="D48" s="97">
        <v>4</v>
      </c>
      <c r="E48" s="100"/>
      <c r="F48" s="118"/>
    </row>
    <row r="49" spans="1:6" ht="25.5" x14ac:dyDescent="0.2">
      <c r="A49" s="77" t="s">
        <v>352</v>
      </c>
      <c r="B49" s="19" t="s">
        <v>136</v>
      </c>
      <c r="C49" s="61" t="s">
        <v>255</v>
      </c>
      <c r="D49" s="97">
        <v>14</v>
      </c>
      <c r="E49" s="100"/>
      <c r="F49" s="118"/>
    </row>
    <row r="50" spans="1:6" ht="20.100000000000001" customHeight="1" x14ac:dyDescent="0.2">
      <c r="A50" s="77" t="s">
        <v>353</v>
      </c>
      <c r="B50" s="59" t="s">
        <v>137</v>
      </c>
      <c r="C50" s="61" t="s">
        <v>255</v>
      </c>
      <c r="D50" s="97">
        <v>8</v>
      </c>
      <c r="E50" s="100"/>
      <c r="F50" s="118"/>
    </row>
    <row r="51" spans="1:6" ht="20.100000000000001" customHeight="1" x14ac:dyDescent="0.2">
      <c r="A51" s="77" t="s">
        <v>354</v>
      </c>
      <c r="B51" s="19" t="s">
        <v>138</v>
      </c>
      <c r="C51" s="61" t="s">
        <v>255</v>
      </c>
      <c r="D51" s="97">
        <v>8</v>
      </c>
      <c r="E51" s="100"/>
      <c r="F51" s="118"/>
    </row>
    <row r="52" spans="1:6" ht="20.100000000000001" customHeight="1" x14ac:dyDescent="0.2">
      <c r="A52" s="77" t="s">
        <v>355</v>
      </c>
      <c r="B52" s="19" t="s">
        <v>67</v>
      </c>
      <c r="C52" s="61" t="s">
        <v>255</v>
      </c>
      <c r="D52" s="97">
        <v>2</v>
      </c>
      <c r="E52" s="100"/>
      <c r="F52" s="118"/>
    </row>
    <row r="53" spans="1:6" ht="20.100000000000001" customHeight="1" x14ac:dyDescent="0.2">
      <c r="A53" s="77" t="s">
        <v>356</v>
      </c>
      <c r="B53" s="19" t="s">
        <v>68</v>
      </c>
      <c r="C53" s="61" t="s">
        <v>255</v>
      </c>
      <c r="D53" s="97">
        <v>2</v>
      </c>
      <c r="E53" s="100"/>
      <c r="F53" s="118"/>
    </row>
    <row r="54" spans="1:6" ht="20.100000000000001" customHeight="1" x14ac:dyDescent="0.2">
      <c r="A54" s="77" t="s">
        <v>357</v>
      </c>
      <c r="B54" s="19" t="s">
        <v>69</v>
      </c>
      <c r="C54" s="61" t="s">
        <v>255</v>
      </c>
      <c r="D54" s="97">
        <v>8</v>
      </c>
      <c r="E54" s="100"/>
      <c r="F54" s="118"/>
    </row>
    <row r="55" spans="1:6" ht="20.100000000000001" customHeight="1" x14ac:dyDescent="0.2">
      <c r="A55" s="77" t="s">
        <v>358</v>
      </c>
      <c r="B55" s="19" t="s">
        <v>70</v>
      </c>
      <c r="C55" s="61" t="s">
        <v>255</v>
      </c>
      <c r="D55" s="97">
        <v>2</v>
      </c>
      <c r="E55" s="100"/>
      <c r="F55" s="118"/>
    </row>
    <row r="56" spans="1:6" ht="25.5" x14ac:dyDescent="0.2">
      <c r="A56" s="77" t="s">
        <v>359</v>
      </c>
      <c r="B56" s="19" t="s">
        <v>71</v>
      </c>
      <c r="C56" s="20" t="s">
        <v>6</v>
      </c>
      <c r="D56" s="97">
        <v>24</v>
      </c>
      <c r="E56" s="100"/>
      <c r="F56" s="118"/>
    </row>
    <row r="57" spans="1:6" ht="25.5" x14ac:dyDescent="0.2">
      <c r="A57" s="77" t="s">
        <v>360</v>
      </c>
      <c r="B57" s="59" t="s">
        <v>258</v>
      </c>
      <c r="C57" s="20" t="s">
        <v>6</v>
      </c>
      <c r="D57" s="97">
        <f>60-6</f>
        <v>54</v>
      </c>
      <c r="E57" s="100"/>
      <c r="F57" s="118"/>
    </row>
    <row r="58" spans="1:6" ht="25.5" x14ac:dyDescent="0.2">
      <c r="A58" s="77" t="s">
        <v>361</v>
      </c>
      <c r="B58" s="59" t="s">
        <v>259</v>
      </c>
      <c r="C58" s="20" t="s">
        <v>6</v>
      </c>
      <c r="D58" s="97">
        <f>120-18</f>
        <v>102</v>
      </c>
      <c r="E58" s="100"/>
      <c r="F58" s="118"/>
    </row>
    <row r="59" spans="1:6" ht="26.25" thickBot="1" x14ac:dyDescent="0.25">
      <c r="A59" s="77" t="s">
        <v>362</v>
      </c>
      <c r="B59" s="59" t="s">
        <v>260</v>
      </c>
      <c r="C59" s="20" t="s">
        <v>6</v>
      </c>
      <c r="D59" s="97">
        <f>24-6</f>
        <v>18</v>
      </c>
      <c r="E59" s="100"/>
      <c r="F59" s="118"/>
    </row>
    <row r="60" spans="1:6" ht="20.100000000000001" customHeight="1" thickBot="1" x14ac:dyDescent="0.25">
      <c r="A60" s="258"/>
      <c r="B60" s="259"/>
      <c r="C60" s="259"/>
      <c r="D60" s="259"/>
      <c r="E60" s="259"/>
      <c r="F60" s="260"/>
    </row>
    <row r="61" spans="1:6" ht="20.100000000000001" customHeight="1" x14ac:dyDescent="0.2"/>
  </sheetData>
  <sheetProtection selectLockedCells="1" selectUnlockedCells="1"/>
  <mergeCells count="9">
    <mergeCell ref="A1:F1"/>
    <mergeCell ref="A2:F2"/>
    <mergeCell ref="A3:F3"/>
    <mergeCell ref="A4:F4"/>
    <mergeCell ref="A60:F60"/>
    <mergeCell ref="A5:F5"/>
    <mergeCell ref="A8:B8"/>
    <mergeCell ref="C8:F8"/>
    <mergeCell ref="A6:F6"/>
  </mergeCells>
  <phoneticPr fontId="21" type="noConversion"/>
  <printOptions horizontalCentered="1"/>
  <pageMargins left="0.39370078740157483" right="0.39370078740157483" top="0.39370078740157483" bottom="0.78740157480314965" header="0.19685039370078741" footer="0.19685039370078741"/>
  <pageSetup paperSize="9" scale="7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J16" sqref="J16"/>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4.7109375" style="11" bestFit="1" customWidth="1"/>
  </cols>
  <sheetData>
    <row r="1" spans="1:6" s="16" customFormat="1" ht="20.100000000000001" customHeight="1" x14ac:dyDescent="0.2">
      <c r="A1" s="208"/>
      <c r="B1" s="209"/>
      <c r="C1" s="209"/>
      <c r="D1" s="209"/>
      <c r="E1" s="209"/>
      <c r="F1" s="210"/>
    </row>
    <row r="2" spans="1:6" s="16" customFormat="1" ht="20.100000000000001" customHeight="1" x14ac:dyDescent="0.2">
      <c r="A2" s="222" t="s">
        <v>24</v>
      </c>
      <c r="B2" s="223"/>
      <c r="C2" s="223"/>
      <c r="D2" s="223"/>
      <c r="E2" s="223"/>
      <c r="F2" s="224"/>
    </row>
    <row r="3" spans="1:6" s="16" customFormat="1" ht="20.100000000000001" customHeight="1" x14ac:dyDescent="0.2">
      <c r="A3" s="222" t="s">
        <v>25</v>
      </c>
      <c r="B3" s="223"/>
      <c r="C3" s="223"/>
      <c r="D3" s="223"/>
      <c r="E3" s="223"/>
      <c r="F3" s="224"/>
    </row>
    <row r="4" spans="1:6" s="16" customFormat="1" ht="20.100000000000001" customHeight="1" x14ac:dyDescent="0.2">
      <c r="A4" s="222" t="s">
        <v>32</v>
      </c>
      <c r="B4" s="223"/>
      <c r="C4" s="223"/>
      <c r="D4" s="223"/>
      <c r="E4" s="223"/>
      <c r="F4" s="224"/>
    </row>
    <row r="5" spans="1:6" s="16" customFormat="1" ht="20.100000000000001" customHeight="1" x14ac:dyDescent="0.2">
      <c r="A5" s="197" t="s">
        <v>141</v>
      </c>
      <c r="B5" s="198"/>
      <c r="C5" s="198"/>
      <c r="D5" s="198"/>
      <c r="E5" s="198"/>
      <c r="F5" s="199"/>
    </row>
    <row r="6" spans="1:6" s="17" customFormat="1" ht="20.100000000000001" customHeight="1" thickBot="1" x14ac:dyDescent="0.25">
      <c r="A6" s="261"/>
      <c r="B6" s="262"/>
      <c r="C6" s="262"/>
      <c r="D6" s="262"/>
      <c r="E6" s="262"/>
      <c r="F6" s="263"/>
    </row>
    <row r="7" spans="1:6" ht="20.100000000000001" customHeight="1" thickBot="1" x14ac:dyDescent="0.25">
      <c r="A7" s="29" t="s">
        <v>23</v>
      </c>
      <c r="B7" s="30" t="s">
        <v>26</v>
      </c>
      <c r="C7" s="31" t="s">
        <v>27</v>
      </c>
      <c r="D7" s="32" t="s">
        <v>28</v>
      </c>
      <c r="E7" s="33" t="s">
        <v>29</v>
      </c>
      <c r="F7" s="34" t="s">
        <v>30</v>
      </c>
    </row>
    <row r="8" spans="1:6" s="18" customFormat="1" ht="20.100000000000001" customHeight="1" thickBot="1" x14ac:dyDescent="0.3">
      <c r="A8" s="250" t="s">
        <v>388</v>
      </c>
      <c r="B8" s="251"/>
      <c r="C8" s="267"/>
      <c r="D8" s="253"/>
      <c r="E8" s="253"/>
      <c r="F8" s="254"/>
    </row>
    <row r="9" spans="1:6" ht="20.100000000000001" customHeight="1" x14ac:dyDescent="0.2">
      <c r="A9" s="77" t="s">
        <v>389</v>
      </c>
      <c r="B9" s="58" t="s">
        <v>64</v>
      </c>
      <c r="C9" s="56" t="s">
        <v>6</v>
      </c>
      <c r="D9" s="96">
        <v>75</v>
      </c>
      <c r="E9" s="102"/>
      <c r="F9" s="134"/>
    </row>
    <row r="10" spans="1:6" ht="25.5" x14ac:dyDescent="0.2">
      <c r="A10" s="77" t="s">
        <v>390</v>
      </c>
      <c r="B10" s="19" t="s">
        <v>111</v>
      </c>
      <c r="C10" s="20" t="s">
        <v>6</v>
      </c>
      <c r="D10" s="97">
        <v>40</v>
      </c>
      <c r="E10" s="103"/>
      <c r="F10" s="135"/>
    </row>
    <row r="11" spans="1:6" ht="25.5" x14ac:dyDescent="0.2">
      <c r="A11" s="77" t="s">
        <v>391</v>
      </c>
      <c r="B11" s="19" t="s">
        <v>105</v>
      </c>
      <c r="C11" s="61" t="s">
        <v>255</v>
      </c>
      <c r="D11" s="97">
        <v>6</v>
      </c>
      <c r="E11" s="103"/>
      <c r="F11" s="135"/>
    </row>
    <row r="12" spans="1:6" ht="25.5" x14ac:dyDescent="0.2">
      <c r="A12" s="77" t="s">
        <v>392</v>
      </c>
      <c r="B12" s="19" t="s">
        <v>106</v>
      </c>
      <c r="C12" s="61" t="s">
        <v>255</v>
      </c>
      <c r="D12" s="97">
        <v>2</v>
      </c>
      <c r="E12" s="103"/>
      <c r="F12" s="135"/>
    </row>
    <row r="13" spans="1:6" ht="25.5" x14ac:dyDescent="0.2">
      <c r="A13" s="77" t="s">
        <v>393</v>
      </c>
      <c r="B13" s="19" t="s">
        <v>107</v>
      </c>
      <c r="C13" s="61" t="s">
        <v>255</v>
      </c>
      <c r="D13" s="97">
        <v>4</v>
      </c>
      <c r="E13" s="103"/>
      <c r="F13" s="135"/>
    </row>
    <row r="14" spans="1:6" s="12" customFormat="1" ht="25.5" x14ac:dyDescent="0.2">
      <c r="A14" s="77" t="s">
        <v>394</v>
      </c>
      <c r="B14" s="59" t="s">
        <v>220</v>
      </c>
      <c r="C14" s="20" t="s">
        <v>6</v>
      </c>
      <c r="D14" s="97">
        <v>15</v>
      </c>
      <c r="E14" s="103"/>
      <c r="F14" s="135"/>
    </row>
    <row r="15" spans="1:6" ht="20.100000000000001" customHeight="1" x14ac:dyDescent="0.2">
      <c r="A15" s="77" t="s">
        <v>395</v>
      </c>
      <c r="B15" s="19" t="s">
        <v>108</v>
      </c>
      <c r="C15" s="20" t="s">
        <v>6</v>
      </c>
      <c r="D15" s="98">
        <v>42</v>
      </c>
      <c r="E15" s="103"/>
      <c r="F15" s="135"/>
    </row>
    <row r="16" spans="1:6" ht="20.100000000000001" customHeight="1" x14ac:dyDescent="0.2">
      <c r="A16" s="77" t="s">
        <v>396</v>
      </c>
      <c r="B16" s="19" t="s">
        <v>109</v>
      </c>
      <c r="C16" s="20" t="s">
        <v>6</v>
      </c>
      <c r="D16" s="98">
        <v>50</v>
      </c>
      <c r="E16" s="103"/>
      <c r="F16" s="135"/>
    </row>
    <row r="17" spans="1:6" ht="39" thickBot="1" x14ac:dyDescent="0.25">
      <c r="A17" s="77" t="s">
        <v>397</v>
      </c>
      <c r="B17" s="53" t="s">
        <v>110</v>
      </c>
      <c r="C17" s="61" t="s">
        <v>255</v>
      </c>
      <c r="D17" s="98">
        <v>2</v>
      </c>
      <c r="E17" s="104"/>
      <c r="F17" s="136"/>
    </row>
    <row r="18" spans="1:6" s="2" customFormat="1" ht="20.100000000000001" customHeight="1" thickBot="1" x14ac:dyDescent="0.25">
      <c r="A18" s="264"/>
      <c r="B18" s="265"/>
      <c r="C18" s="265"/>
      <c r="D18" s="265"/>
      <c r="E18" s="265"/>
      <c r="F18" s="266"/>
    </row>
    <row r="19" spans="1:6" ht="20.100000000000001" customHeight="1" x14ac:dyDescent="0.2"/>
  </sheetData>
  <sheetProtection selectLockedCells="1" selectUnlockedCells="1"/>
  <mergeCells count="9">
    <mergeCell ref="A18:F18"/>
    <mergeCell ref="A1:F1"/>
    <mergeCell ref="A2:F2"/>
    <mergeCell ref="A3:F3"/>
    <mergeCell ref="A4:F4"/>
    <mergeCell ref="A5:F5"/>
    <mergeCell ref="A6:F6"/>
    <mergeCell ref="A8:B8"/>
    <mergeCell ref="C8:F8"/>
  </mergeCells>
  <phoneticPr fontId="21" type="noConversion"/>
  <printOptions horizontalCentered="1"/>
  <pageMargins left="0.39370078740157483" right="0.39370078740157483" top="0.39370078740157483" bottom="0.78740157480314965" header="0" footer="0"/>
  <pageSetup paperSize="9" scale="7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19" sqref="E19"/>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4.7109375" style="11" bestFit="1" customWidth="1"/>
  </cols>
  <sheetData>
    <row r="1" spans="1:6" s="16" customFormat="1" ht="20.100000000000001" customHeight="1" x14ac:dyDescent="0.2">
      <c r="A1" s="208"/>
      <c r="B1" s="209"/>
      <c r="C1" s="209"/>
      <c r="D1" s="209"/>
      <c r="E1" s="209"/>
      <c r="F1" s="210"/>
    </row>
    <row r="2" spans="1:6" s="16" customFormat="1" ht="20.100000000000001" customHeight="1" x14ac:dyDescent="0.2">
      <c r="A2" s="222" t="s">
        <v>24</v>
      </c>
      <c r="B2" s="223"/>
      <c r="C2" s="223"/>
      <c r="D2" s="223"/>
      <c r="E2" s="223"/>
      <c r="F2" s="224"/>
    </row>
    <row r="3" spans="1:6" s="16" customFormat="1" ht="20.100000000000001" customHeight="1" x14ac:dyDescent="0.2">
      <c r="A3" s="222" t="s">
        <v>25</v>
      </c>
      <c r="B3" s="223"/>
      <c r="C3" s="223"/>
      <c r="D3" s="223"/>
      <c r="E3" s="223"/>
      <c r="F3" s="224"/>
    </row>
    <row r="4" spans="1:6" s="16" customFormat="1" ht="20.100000000000001" customHeight="1" x14ac:dyDescent="0.2">
      <c r="A4" s="222" t="s">
        <v>32</v>
      </c>
      <c r="B4" s="223"/>
      <c r="C4" s="223"/>
      <c r="D4" s="223"/>
      <c r="E4" s="223"/>
      <c r="F4" s="224"/>
    </row>
    <row r="5" spans="1:6" s="16" customFormat="1" ht="20.100000000000001" customHeight="1" x14ac:dyDescent="0.2">
      <c r="A5" s="197" t="s">
        <v>141</v>
      </c>
      <c r="B5" s="198"/>
      <c r="C5" s="198"/>
      <c r="D5" s="198"/>
      <c r="E5" s="198"/>
      <c r="F5" s="199"/>
    </row>
    <row r="6" spans="1:6" s="17" customFormat="1" ht="20.100000000000001" customHeight="1" thickBot="1" x14ac:dyDescent="0.25">
      <c r="A6" s="261"/>
      <c r="B6" s="262"/>
      <c r="C6" s="262"/>
      <c r="D6" s="262"/>
      <c r="E6" s="262"/>
      <c r="F6" s="263"/>
    </row>
    <row r="7" spans="1:6" ht="20.100000000000001" customHeight="1" thickBot="1" x14ac:dyDescent="0.25">
      <c r="A7" s="29" t="s">
        <v>23</v>
      </c>
      <c r="B7" s="30" t="s">
        <v>26</v>
      </c>
      <c r="C7" s="31" t="s">
        <v>27</v>
      </c>
      <c r="D7" s="32" t="s">
        <v>28</v>
      </c>
      <c r="E7" s="33" t="s">
        <v>29</v>
      </c>
      <c r="F7" s="34" t="s">
        <v>30</v>
      </c>
    </row>
    <row r="8" spans="1:6" s="38" customFormat="1" ht="20.100000000000001" customHeight="1" thickBot="1" x14ac:dyDescent="0.3">
      <c r="A8" s="250" t="s">
        <v>398</v>
      </c>
      <c r="B8" s="251"/>
      <c r="C8" s="252"/>
      <c r="D8" s="253"/>
      <c r="E8" s="253"/>
      <c r="F8" s="254"/>
    </row>
    <row r="9" spans="1:6" ht="25.5" x14ac:dyDescent="0.2">
      <c r="A9" s="77" t="s">
        <v>197</v>
      </c>
      <c r="B9" s="55" t="s">
        <v>112</v>
      </c>
      <c r="C9" s="137" t="s">
        <v>255</v>
      </c>
      <c r="D9" s="96">
        <v>2</v>
      </c>
      <c r="E9" s="99"/>
      <c r="F9" s="120"/>
    </row>
    <row r="10" spans="1:6" ht="25.5" x14ac:dyDescent="0.2">
      <c r="A10" s="77" t="s">
        <v>198</v>
      </c>
      <c r="B10" s="19" t="s">
        <v>113</v>
      </c>
      <c r="C10" s="137" t="s">
        <v>255</v>
      </c>
      <c r="D10" s="96">
        <v>2</v>
      </c>
      <c r="E10" s="100"/>
      <c r="F10" s="118"/>
    </row>
    <row r="11" spans="1:6" ht="38.25" x14ac:dyDescent="0.2">
      <c r="A11" s="77" t="s">
        <v>199</v>
      </c>
      <c r="B11" s="19" t="s">
        <v>114</v>
      </c>
      <c r="C11" s="137" t="s">
        <v>255</v>
      </c>
      <c r="D11" s="97">
        <v>4</v>
      </c>
      <c r="E11" s="100"/>
      <c r="F11" s="118"/>
    </row>
    <row r="12" spans="1:6" ht="38.25" x14ac:dyDescent="0.2">
      <c r="A12" s="77" t="s">
        <v>200</v>
      </c>
      <c r="B12" s="59" t="s">
        <v>249</v>
      </c>
      <c r="C12" s="137" t="s">
        <v>255</v>
      </c>
      <c r="D12" s="97">
        <v>4</v>
      </c>
      <c r="E12" s="100"/>
      <c r="F12" s="118"/>
    </row>
    <row r="13" spans="1:6" ht="38.25" x14ac:dyDescent="0.2">
      <c r="A13" s="77" t="s">
        <v>201</v>
      </c>
      <c r="B13" s="19" t="s">
        <v>115</v>
      </c>
      <c r="C13" s="137" t="s">
        <v>255</v>
      </c>
      <c r="D13" s="97">
        <v>2</v>
      </c>
      <c r="E13" s="100"/>
      <c r="F13" s="118"/>
    </row>
    <row r="14" spans="1:6" ht="26.25" thickBot="1" x14ac:dyDescent="0.25">
      <c r="A14" s="77" t="s">
        <v>202</v>
      </c>
      <c r="B14" s="60" t="s">
        <v>272</v>
      </c>
      <c r="C14" s="137" t="s">
        <v>255</v>
      </c>
      <c r="D14" s="98">
        <v>6</v>
      </c>
      <c r="E14" s="101"/>
      <c r="F14" s="121"/>
    </row>
    <row r="15" spans="1:6" s="2" customFormat="1" ht="20.100000000000001" customHeight="1" thickBot="1" x14ac:dyDescent="0.25">
      <c r="A15" s="264"/>
      <c r="B15" s="265"/>
      <c r="C15" s="265"/>
      <c r="D15" s="265"/>
      <c r="E15" s="265"/>
      <c r="F15" s="266"/>
    </row>
  </sheetData>
  <sheetProtection selectLockedCells="1" selectUnlockedCells="1"/>
  <mergeCells count="9">
    <mergeCell ref="A15:F15"/>
    <mergeCell ref="A1:F1"/>
    <mergeCell ref="A2:F2"/>
    <mergeCell ref="A3:F3"/>
    <mergeCell ref="A4:F4"/>
    <mergeCell ref="A5:F5"/>
    <mergeCell ref="A6:F6"/>
    <mergeCell ref="A8:B8"/>
    <mergeCell ref="C8:F8"/>
  </mergeCells>
  <phoneticPr fontId="21" type="noConversion"/>
  <printOptions horizontalCentered="1"/>
  <pageMargins left="0.39370078740157483" right="0.39370078740157483" top="0.39370078740157483" bottom="0.78740157480314965" header="0" footer="0"/>
  <pageSetup paperSize="9" scale="6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election activeCell="F64" sqref="F64"/>
    </sheetView>
  </sheetViews>
  <sheetFormatPr defaultRowHeight="20.100000000000001" customHeight="1" x14ac:dyDescent="0.2"/>
  <cols>
    <col min="1" max="1" width="10.7109375" customWidth="1"/>
    <col min="2" max="2" width="50.7109375" customWidth="1"/>
    <col min="3" max="3" width="20.7109375" customWidth="1"/>
    <col min="4" max="4" width="15.7109375" customWidth="1"/>
    <col min="5" max="7" width="20.7109375" customWidth="1"/>
  </cols>
  <sheetData>
    <row r="1" spans="1:7" ht="20.100000000000001" customHeight="1" x14ac:dyDescent="0.2">
      <c r="A1" s="268" t="s">
        <v>370</v>
      </c>
      <c r="B1" s="269"/>
      <c r="C1" s="269"/>
      <c r="D1" s="269"/>
      <c r="E1" s="269"/>
      <c r="F1" s="269"/>
      <c r="G1" s="270"/>
    </row>
    <row r="2" spans="1:7" ht="20.100000000000001" customHeight="1" x14ac:dyDescent="0.2">
      <c r="A2" s="271" t="s">
        <v>409</v>
      </c>
      <c r="B2" s="272"/>
      <c r="C2" s="272"/>
      <c r="D2" s="272"/>
      <c r="E2" s="272"/>
      <c r="F2" s="272"/>
      <c r="G2" s="273"/>
    </row>
    <row r="3" spans="1:7" ht="20.100000000000001" customHeight="1" x14ac:dyDescent="0.2">
      <c r="A3" s="271" t="s">
        <v>410</v>
      </c>
      <c r="B3" s="272"/>
      <c r="C3" s="272"/>
      <c r="D3" s="272"/>
      <c r="E3" s="272"/>
      <c r="F3" s="272"/>
      <c r="G3" s="273"/>
    </row>
    <row r="4" spans="1:7" ht="20.100000000000001" customHeight="1" x14ac:dyDescent="0.2">
      <c r="A4" s="271" t="s">
        <v>371</v>
      </c>
      <c r="B4" s="272"/>
      <c r="C4" s="272"/>
      <c r="D4" s="272"/>
      <c r="E4" s="272"/>
      <c r="F4" s="272"/>
      <c r="G4" s="273"/>
    </row>
    <row r="5" spans="1:7" ht="20.100000000000001" customHeight="1" thickBot="1" x14ac:dyDescent="0.25">
      <c r="A5" s="274"/>
      <c r="B5" s="275"/>
      <c r="C5" s="275"/>
      <c r="D5" s="275"/>
      <c r="E5" s="275"/>
      <c r="F5" s="275"/>
      <c r="G5" s="276"/>
    </row>
    <row r="6" spans="1:7" ht="20.100000000000001" customHeight="1" x14ac:dyDescent="0.2">
      <c r="A6" s="279" t="s">
        <v>23</v>
      </c>
      <c r="B6" s="279" t="s">
        <v>372</v>
      </c>
      <c r="C6" s="281" t="s">
        <v>373</v>
      </c>
      <c r="D6" s="283" t="s">
        <v>228</v>
      </c>
      <c r="E6" s="285" t="s">
        <v>384</v>
      </c>
      <c r="F6" s="286"/>
      <c r="G6" s="287"/>
    </row>
    <row r="7" spans="1:7" ht="20.100000000000001" customHeight="1" thickBot="1" x14ac:dyDescent="0.25">
      <c r="A7" s="280"/>
      <c r="B7" s="280"/>
      <c r="C7" s="282"/>
      <c r="D7" s="284"/>
      <c r="E7" s="138" t="s">
        <v>374</v>
      </c>
      <c r="F7" s="139" t="s">
        <v>375</v>
      </c>
      <c r="G7" s="140" t="s">
        <v>376</v>
      </c>
    </row>
    <row r="8" spans="1:7" ht="15" customHeight="1" x14ac:dyDescent="0.2">
      <c r="A8" s="288">
        <v>1</v>
      </c>
      <c r="B8" s="291" t="s">
        <v>381</v>
      </c>
      <c r="C8" s="294"/>
      <c r="D8" s="297"/>
      <c r="E8" s="146"/>
      <c r="F8" s="147"/>
      <c r="G8" s="148"/>
    </row>
    <row r="9" spans="1:7" ht="15" customHeight="1" x14ac:dyDescent="0.2">
      <c r="A9" s="289"/>
      <c r="B9" s="292"/>
      <c r="C9" s="295"/>
      <c r="D9" s="298"/>
      <c r="E9" s="142"/>
      <c r="F9" s="160"/>
      <c r="G9" s="141"/>
    </row>
    <row r="10" spans="1:7" ht="15" customHeight="1" thickBot="1" x14ac:dyDescent="0.25">
      <c r="A10" s="290"/>
      <c r="B10" s="293"/>
      <c r="C10" s="296"/>
      <c r="D10" s="299"/>
      <c r="E10" s="154"/>
      <c r="F10" s="154"/>
      <c r="G10" s="155"/>
    </row>
    <row r="11" spans="1:7" ht="15" customHeight="1" x14ac:dyDescent="0.2">
      <c r="A11" s="288">
        <v>2</v>
      </c>
      <c r="B11" s="291" t="s">
        <v>382</v>
      </c>
      <c r="C11" s="294"/>
      <c r="D11" s="297"/>
      <c r="E11" s="146"/>
      <c r="F11" s="159"/>
      <c r="G11" s="148"/>
    </row>
    <row r="12" spans="1:7" ht="15" customHeight="1" x14ac:dyDescent="0.2">
      <c r="A12" s="289"/>
      <c r="B12" s="292"/>
      <c r="C12" s="295"/>
      <c r="D12" s="298"/>
      <c r="E12" s="142"/>
      <c r="F12" s="159"/>
      <c r="G12" s="141"/>
    </row>
    <row r="13" spans="1:7" ht="15" customHeight="1" thickBot="1" x14ac:dyDescent="0.25">
      <c r="A13" s="290"/>
      <c r="B13" s="293"/>
      <c r="C13" s="296"/>
      <c r="D13" s="299"/>
      <c r="E13" s="154"/>
      <c r="F13" s="159"/>
      <c r="G13" s="149"/>
    </row>
    <row r="14" spans="1:7" ht="15" customHeight="1" x14ac:dyDescent="0.2">
      <c r="A14" s="288">
        <v>3</v>
      </c>
      <c r="B14" s="291" t="s">
        <v>76</v>
      </c>
      <c r="C14" s="294"/>
      <c r="D14" s="297"/>
      <c r="E14" s="146"/>
      <c r="F14" s="147"/>
      <c r="G14" s="158"/>
    </row>
    <row r="15" spans="1:7" ht="15" customHeight="1" x14ac:dyDescent="0.2">
      <c r="A15" s="289"/>
      <c r="B15" s="292"/>
      <c r="C15" s="295"/>
      <c r="D15" s="298"/>
      <c r="E15" s="142"/>
      <c r="F15" s="160"/>
      <c r="G15" s="158"/>
    </row>
    <row r="16" spans="1:7" ht="15" customHeight="1" thickBot="1" x14ac:dyDescent="0.25">
      <c r="A16" s="290"/>
      <c r="B16" s="293"/>
      <c r="C16" s="296"/>
      <c r="D16" s="299"/>
      <c r="E16" s="154"/>
      <c r="F16" s="154"/>
      <c r="G16" s="158"/>
    </row>
    <row r="17" spans="1:7" ht="15" customHeight="1" x14ac:dyDescent="0.2">
      <c r="A17" s="288">
        <v>4</v>
      </c>
      <c r="B17" s="291" t="s">
        <v>77</v>
      </c>
      <c r="C17" s="294"/>
      <c r="D17" s="297"/>
      <c r="E17" s="146"/>
      <c r="F17" s="147"/>
      <c r="G17" s="150"/>
    </row>
    <row r="18" spans="1:7" ht="15" customHeight="1" x14ac:dyDescent="0.2">
      <c r="A18" s="289"/>
      <c r="B18" s="292"/>
      <c r="C18" s="295"/>
      <c r="D18" s="298"/>
      <c r="E18" s="142"/>
      <c r="F18" s="160"/>
      <c r="G18" s="141"/>
    </row>
    <row r="19" spans="1:7" ht="15" customHeight="1" thickBot="1" x14ac:dyDescent="0.25">
      <c r="A19" s="290"/>
      <c r="B19" s="293"/>
      <c r="C19" s="296"/>
      <c r="D19" s="299"/>
      <c r="E19" s="154"/>
      <c r="F19" s="154"/>
      <c r="G19" s="149"/>
    </row>
    <row r="20" spans="1:7" ht="15" customHeight="1" x14ac:dyDescent="0.2">
      <c r="A20" s="288">
        <v>5</v>
      </c>
      <c r="B20" s="291" t="s">
        <v>78</v>
      </c>
      <c r="C20" s="294"/>
      <c r="D20" s="297"/>
      <c r="E20" s="146"/>
      <c r="F20" s="147"/>
      <c r="G20" s="148"/>
    </row>
    <row r="21" spans="1:7" ht="15" customHeight="1" x14ac:dyDescent="0.2">
      <c r="A21" s="289"/>
      <c r="B21" s="292"/>
      <c r="C21" s="295"/>
      <c r="D21" s="298"/>
      <c r="E21" s="142"/>
      <c r="F21" s="160"/>
      <c r="G21" s="141"/>
    </row>
    <row r="22" spans="1:7" ht="15" customHeight="1" thickBot="1" x14ac:dyDescent="0.25">
      <c r="A22" s="290"/>
      <c r="B22" s="293"/>
      <c r="C22" s="296"/>
      <c r="D22" s="299"/>
      <c r="E22" s="151"/>
      <c r="F22" s="154"/>
      <c r="G22" s="155"/>
    </row>
    <row r="23" spans="1:7" ht="15" customHeight="1" x14ac:dyDescent="0.2">
      <c r="A23" s="288">
        <v>6</v>
      </c>
      <c r="B23" s="291" t="s">
        <v>79</v>
      </c>
      <c r="C23" s="294"/>
      <c r="D23" s="297"/>
      <c r="E23" s="157"/>
      <c r="F23" s="147"/>
      <c r="G23" s="148"/>
    </row>
    <row r="24" spans="1:7" ht="15" customHeight="1" x14ac:dyDescent="0.2">
      <c r="A24" s="289"/>
      <c r="B24" s="292"/>
      <c r="C24" s="295"/>
      <c r="D24" s="298"/>
      <c r="E24" s="157"/>
      <c r="F24" s="160"/>
      <c r="G24" s="141"/>
    </row>
    <row r="25" spans="1:7" ht="15" customHeight="1" thickBot="1" x14ac:dyDescent="0.25">
      <c r="A25" s="290"/>
      <c r="B25" s="293"/>
      <c r="C25" s="296"/>
      <c r="D25" s="299"/>
      <c r="E25" s="157"/>
      <c r="F25" s="154"/>
      <c r="G25" s="155"/>
    </row>
    <row r="26" spans="1:7" ht="15" customHeight="1" x14ac:dyDescent="0.2">
      <c r="A26" s="288">
        <v>7</v>
      </c>
      <c r="B26" s="291" t="s">
        <v>80</v>
      </c>
      <c r="C26" s="294"/>
      <c r="D26" s="297"/>
      <c r="E26" s="146"/>
      <c r="F26" s="147"/>
      <c r="G26" s="148"/>
    </row>
    <row r="27" spans="1:7" ht="15" customHeight="1" x14ac:dyDescent="0.2">
      <c r="A27" s="289"/>
      <c r="B27" s="292"/>
      <c r="C27" s="295"/>
      <c r="D27" s="298"/>
      <c r="E27" s="142"/>
      <c r="F27" s="160"/>
      <c r="G27" s="141"/>
    </row>
    <row r="28" spans="1:7" ht="15" customHeight="1" thickBot="1" x14ac:dyDescent="0.25">
      <c r="A28" s="290"/>
      <c r="B28" s="293"/>
      <c r="C28" s="296"/>
      <c r="D28" s="299"/>
      <c r="E28" s="154"/>
      <c r="F28" s="154"/>
      <c r="G28" s="149"/>
    </row>
    <row r="29" spans="1:7" ht="15" customHeight="1" x14ac:dyDescent="0.2">
      <c r="A29" s="288">
        <v>8</v>
      </c>
      <c r="B29" s="291" t="s">
        <v>81</v>
      </c>
      <c r="C29" s="294"/>
      <c r="D29" s="297"/>
      <c r="E29" s="146"/>
      <c r="F29" s="147"/>
      <c r="G29" s="148"/>
    </row>
    <row r="30" spans="1:7" ht="15" customHeight="1" x14ac:dyDescent="0.2">
      <c r="A30" s="289"/>
      <c r="B30" s="292"/>
      <c r="C30" s="295"/>
      <c r="D30" s="298"/>
      <c r="E30" s="142"/>
      <c r="F30" s="160"/>
      <c r="G30" s="141"/>
    </row>
    <row r="31" spans="1:7" ht="15" customHeight="1" thickBot="1" x14ac:dyDescent="0.25">
      <c r="A31" s="290"/>
      <c r="B31" s="293"/>
      <c r="C31" s="296"/>
      <c r="D31" s="299"/>
      <c r="E31" s="151"/>
      <c r="F31" s="154"/>
      <c r="G31" s="155"/>
    </row>
    <row r="32" spans="1:7" ht="15" customHeight="1" x14ac:dyDescent="0.2">
      <c r="A32" s="288">
        <v>9</v>
      </c>
      <c r="B32" s="291" t="s">
        <v>82</v>
      </c>
      <c r="C32" s="294"/>
      <c r="D32" s="297"/>
      <c r="E32" s="146"/>
      <c r="F32" s="147"/>
      <c r="G32" s="148"/>
    </row>
    <row r="33" spans="1:7" ht="15" customHeight="1" x14ac:dyDescent="0.2">
      <c r="A33" s="289"/>
      <c r="B33" s="292"/>
      <c r="C33" s="295"/>
      <c r="D33" s="298"/>
      <c r="E33" s="142"/>
      <c r="F33" s="160"/>
      <c r="G33" s="141"/>
    </row>
    <row r="34" spans="1:7" ht="15" customHeight="1" thickBot="1" x14ac:dyDescent="0.25">
      <c r="A34" s="290"/>
      <c r="B34" s="293"/>
      <c r="C34" s="296"/>
      <c r="D34" s="299"/>
      <c r="E34" s="151"/>
      <c r="F34" s="154"/>
      <c r="G34" s="155"/>
    </row>
    <row r="35" spans="1:7" ht="15" customHeight="1" x14ac:dyDescent="0.2">
      <c r="A35" s="288">
        <v>10</v>
      </c>
      <c r="B35" s="291" t="s">
        <v>94</v>
      </c>
      <c r="C35" s="294"/>
      <c r="D35" s="297"/>
      <c r="E35" s="151"/>
      <c r="F35" s="152"/>
      <c r="G35" s="148"/>
    </row>
    <row r="36" spans="1:7" ht="15" customHeight="1" x14ac:dyDescent="0.2">
      <c r="A36" s="289"/>
      <c r="B36" s="292"/>
      <c r="C36" s="295"/>
      <c r="D36" s="298"/>
      <c r="E36" s="151"/>
      <c r="F36" s="152"/>
      <c r="G36" s="141"/>
    </row>
    <row r="37" spans="1:7" ht="15" customHeight="1" thickBot="1" x14ac:dyDescent="0.25">
      <c r="A37" s="290"/>
      <c r="B37" s="293"/>
      <c r="C37" s="296"/>
      <c r="D37" s="299"/>
      <c r="E37" s="151"/>
      <c r="F37" s="152"/>
      <c r="G37" s="155"/>
    </row>
    <row r="38" spans="1:7" ht="15" customHeight="1" x14ac:dyDescent="0.2">
      <c r="A38" s="288">
        <v>11</v>
      </c>
      <c r="B38" s="291" t="s">
        <v>20</v>
      </c>
      <c r="C38" s="294"/>
      <c r="D38" s="297"/>
      <c r="E38" s="151"/>
      <c r="F38" s="147"/>
      <c r="G38" s="148"/>
    </row>
    <row r="39" spans="1:7" ht="15" customHeight="1" x14ac:dyDescent="0.2">
      <c r="A39" s="289"/>
      <c r="B39" s="292"/>
      <c r="C39" s="295"/>
      <c r="D39" s="298"/>
      <c r="E39" s="151"/>
      <c r="F39" s="160"/>
      <c r="G39" s="141"/>
    </row>
    <row r="40" spans="1:7" ht="15" customHeight="1" thickBot="1" x14ac:dyDescent="0.25">
      <c r="A40" s="290"/>
      <c r="B40" s="293"/>
      <c r="C40" s="296"/>
      <c r="D40" s="299"/>
      <c r="E40" s="151"/>
      <c r="F40" s="154"/>
      <c r="G40" s="155"/>
    </row>
    <row r="41" spans="1:7" ht="15" customHeight="1" x14ac:dyDescent="0.2">
      <c r="A41" s="288">
        <v>12</v>
      </c>
      <c r="B41" s="291" t="s">
        <v>31</v>
      </c>
      <c r="C41" s="294"/>
      <c r="D41" s="297"/>
      <c r="E41" s="146"/>
      <c r="F41" s="147"/>
      <c r="G41" s="148"/>
    </row>
    <row r="42" spans="1:7" ht="15" customHeight="1" x14ac:dyDescent="0.2">
      <c r="A42" s="289"/>
      <c r="B42" s="292"/>
      <c r="C42" s="295"/>
      <c r="D42" s="298"/>
      <c r="E42" s="142"/>
      <c r="F42" s="160"/>
      <c r="G42" s="141"/>
    </row>
    <row r="43" spans="1:7" ht="15" customHeight="1" thickBot="1" x14ac:dyDescent="0.25">
      <c r="A43" s="290"/>
      <c r="B43" s="293"/>
      <c r="C43" s="296"/>
      <c r="D43" s="299"/>
      <c r="E43" s="154"/>
      <c r="F43" s="154"/>
      <c r="G43" s="155"/>
    </row>
    <row r="44" spans="1:7" ht="15" customHeight="1" x14ac:dyDescent="0.2">
      <c r="A44" s="288">
        <v>13</v>
      </c>
      <c r="B44" s="291" t="s">
        <v>377</v>
      </c>
      <c r="C44" s="294"/>
      <c r="D44" s="297"/>
      <c r="E44" s="146"/>
      <c r="F44" s="147"/>
      <c r="G44" s="148"/>
    </row>
    <row r="45" spans="1:7" ht="15" customHeight="1" x14ac:dyDescent="0.2">
      <c r="A45" s="289"/>
      <c r="B45" s="292"/>
      <c r="C45" s="295"/>
      <c r="D45" s="298"/>
      <c r="E45" s="142"/>
      <c r="F45" s="160"/>
      <c r="G45" s="141"/>
    </row>
    <row r="46" spans="1:7" ht="15" customHeight="1" thickBot="1" x14ac:dyDescent="0.25">
      <c r="A46" s="290"/>
      <c r="B46" s="293"/>
      <c r="C46" s="296"/>
      <c r="D46" s="299"/>
      <c r="E46" s="154"/>
      <c r="F46" s="154"/>
      <c r="G46" s="155"/>
    </row>
    <row r="47" spans="1:7" ht="15" customHeight="1" x14ac:dyDescent="0.2">
      <c r="A47" s="288">
        <v>14</v>
      </c>
      <c r="B47" s="291" t="s">
        <v>378</v>
      </c>
      <c r="C47" s="294"/>
      <c r="D47" s="297"/>
      <c r="E47" s="151"/>
      <c r="F47" s="147"/>
      <c r="G47" s="148"/>
    </row>
    <row r="48" spans="1:7" ht="15" customHeight="1" x14ac:dyDescent="0.2">
      <c r="A48" s="289"/>
      <c r="B48" s="292"/>
      <c r="C48" s="295"/>
      <c r="D48" s="298"/>
      <c r="E48" s="151"/>
      <c r="F48" s="160"/>
      <c r="G48" s="141"/>
    </row>
    <row r="49" spans="1:7" ht="15" customHeight="1" thickBot="1" x14ac:dyDescent="0.25">
      <c r="A49" s="290"/>
      <c r="B49" s="293"/>
      <c r="C49" s="296"/>
      <c r="D49" s="299"/>
      <c r="E49" s="151"/>
      <c r="F49" s="154"/>
      <c r="G49" s="155"/>
    </row>
    <row r="50" spans="1:7" ht="15" customHeight="1" x14ac:dyDescent="0.2">
      <c r="A50" s="288">
        <v>15</v>
      </c>
      <c r="B50" s="291" t="s">
        <v>383</v>
      </c>
      <c r="C50" s="294"/>
      <c r="D50" s="297"/>
      <c r="E50" s="146"/>
      <c r="F50" s="159"/>
      <c r="G50" s="148"/>
    </row>
    <row r="51" spans="1:7" ht="15" customHeight="1" x14ac:dyDescent="0.2">
      <c r="A51" s="289"/>
      <c r="B51" s="292"/>
      <c r="C51" s="295"/>
      <c r="D51" s="298"/>
      <c r="E51" s="142"/>
      <c r="F51" s="159"/>
      <c r="G51" s="141"/>
    </row>
    <row r="52" spans="1:7" ht="15" customHeight="1" thickBot="1" x14ac:dyDescent="0.25">
      <c r="A52" s="290"/>
      <c r="B52" s="293"/>
      <c r="C52" s="296"/>
      <c r="D52" s="299"/>
      <c r="E52" s="153"/>
      <c r="F52" s="156"/>
      <c r="G52" s="155"/>
    </row>
    <row r="53" spans="1:7" ht="20.100000000000001" customHeight="1" thickBot="1" x14ac:dyDescent="0.25">
      <c r="A53" s="300" t="s">
        <v>379</v>
      </c>
      <c r="B53" s="301"/>
      <c r="C53" s="145"/>
      <c r="D53" s="166"/>
      <c r="E53" s="144"/>
      <c r="F53" s="144"/>
      <c r="G53" s="144"/>
    </row>
    <row r="54" spans="1:7" ht="20.100000000000001" customHeight="1" thickBot="1" x14ac:dyDescent="0.25">
      <c r="A54" s="300" t="s">
        <v>380</v>
      </c>
      <c r="B54" s="301"/>
      <c r="C54" s="145"/>
      <c r="D54" s="166"/>
      <c r="E54" s="144"/>
      <c r="F54" s="144"/>
      <c r="G54" s="144"/>
    </row>
    <row r="55" spans="1:7" ht="20.100000000000001" customHeight="1" x14ac:dyDescent="0.2">
      <c r="A55" s="80"/>
      <c r="B55" s="81"/>
      <c r="C55" s="82"/>
      <c r="D55" s="83"/>
      <c r="E55" s="83"/>
      <c r="F55" s="83"/>
      <c r="G55" s="84"/>
    </row>
    <row r="56" spans="1:7" ht="20.100000000000001" customHeight="1" x14ac:dyDescent="0.2">
      <c r="A56" s="85"/>
      <c r="B56" s="86"/>
      <c r="C56" s="87"/>
      <c r="D56" s="88"/>
      <c r="E56" s="88"/>
      <c r="F56" s="88"/>
      <c r="G56" s="89"/>
    </row>
    <row r="57" spans="1:7" ht="20.100000000000001" customHeight="1" x14ac:dyDescent="0.2">
      <c r="A57" s="85"/>
      <c r="B57" s="86"/>
      <c r="C57" s="87"/>
      <c r="D57" s="88"/>
      <c r="E57" s="88"/>
      <c r="F57" s="88"/>
      <c r="G57" s="89"/>
    </row>
    <row r="58" spans="1:7" ht="12.75" x14ac:dyDescent="0.2">
      <c r="A58" s="85"/>
      <c r="B58" s="143"/>
      <c r="C58" s="90"/>
      <c r="D58" s="90"/>
      <c r="E58" s="277"/>
      <c r="F58" s="277"/>
      <c r="G58" s="278"/>
    </row>
    <row r="59" spans="1:7" ht="20.100000000000001" customHeight="1" x14ac:dyDescent="0.2">
      <c r="A59" s="91"/>
      <c r="B59" s="86"/>
      <c r="C59" s="90"/>
      <c r="D59" s="90"/>
      <c r="E59" s="90"/>
      <c r="F59" s="88"/>
      <c r="G59" s="89"/>
    </row>
    <row r="60" spans="1:7" ht="20.100000000000001" customHeight="1" thickBot="1" x14ac:dyDescent="0.25">
      <c r="A60" s="93"/>
      <c r="B60" s="92"/>
      <c r="C60" s="92"/>
      <c r="D60" s="92"/>
      <c r="E60" s="92"/>
      <c r="F60" s="92"/>
      <c r="G60" s="94"/>
    </row>
  </sheetData>
  <sheetProtection selectLockedCells="1" selectUnlockedCells="1"/>
  <mergeCells count="73">
    <mergeCell ref="D38:D40"/>
    <mergeCell ref="D41:D43"/>
    <mergeCell ref="D44:D46"/>
    <mergeCell ref="D47:D49"/>
    <mergeCell ref="A53:B53"/>
    <mergeCell ref="A54:B54"/>
    <mergeCell ref="B35:B37"/>
    <mergeCell ref="B38:B40"/>
    <mergeCell ref="A35:A37"/>
    <mergeCell ref="A38:A40"/>
    <mergeCell ref="A41:A43"/>
    <mergeCell ref="B41:B43"/>
    <mergeCell ref="A44:A46"/>
    <mergeCell ref="B44:B46"/>
    <mergeCell ref="A32:A34"/>
    <mergeCell ref="B32:B34"/>
    <mergeCell ref="C32:C34"/>
    <mergeCell ref="D32:D34"/>
    <mergeCell ref="A50:A52"/>
    <mergeCell ref="B50:B52"/>
    <mergeCell ref="C50:C52"/>
    <mergeCell ref="D50:D52"/>
    <mergeCell ref="A47:A49"/>
    <mergeCell ref="B47:B49"/>
    <mergeCell ref="C35:C37"/>
    <mergeCell ref="C38:C40"/>
    <mergeCell ref="C41:C43"/>
    <mergeCell ref="C44:C46"/>
    <mergeCell ref="C47:C49"/>
    <mergeCell ref="D35:D37"/>
    <mergeCell ref="A26:A28"/>
    <mergeCell ref="B26:B28"/>
    <mergeCell ref="C26:C28"/>
    <mergeCell ref="D26:D28"/>
    <mergeCell ref="A29:A31"/>
    <mergeCell ref="B29:B31"/>
    <mergeCell ref="C29:C31"/>
    <mergeCell ref="D29:D31"/>
    <mergeCell ref="A20:A22"/>
    <mergeCell ref="B20:B22"/>
    <mergeCell ref="C20:C22"/>
    <mergeCell ref="D20:D22"/>
    <mergeCell ref="A23:A25"/>
    <mergeCell ref="B23:B25"/>
    <mergeCell ref="C23:C25"/>
    <mergeCell ref="D23:D25"/>
    <mergeCell ref="C14:C16"/>
    <mergeCell ref="D14:D16"/>
    <mergeCell ref="A17:A19"/>
    <mergeCell ref="B17:B19"/>
    <mergeCell ref="C17:C19"/>
    <mergeCell ref="D17:D19"/>
    <mergeCell ref="E58:G58"/>
    <mergeCell ref="A6:A7"/>
    <mergeCell ref="B6:B7"/>
    <mergeCell ref="C6:C7"/>
    <mergeCell ref="D6:D7"/>
    <mergeCell ref="E6:G6"/>
    <mergeCell ref="A8:A10"/>
    <mergeCell ref="B8:B10"/>
    <mergeCell ref="C8:C10"/>
    <mergeCell ref="D8:D10"/>
    <mergeCell ref="A11:A13"/>
    <mergeCell ref="B11:B13"/>
    <mergeCell ref="C11:C13"/>
    <mergeCell ref="D11:D13"/>
    <mergeCell ref="A14:A16"/>
    <mergeCell ref="B14:B16"/>
    <mergeCell ref="A1:G1"/>
    <mergeCell ref="A2:G2"/>
    <mergeCell ref="A3:G3"/>
    <mergeCell ref="A4:G4"/>
    <mergeCell ref="A5:G5"/>
  </mergeCells>
  <pageMargins left="0.51181102362204722" right="0.51181102362204722" top="0.78740157480314965" bottom="0.78740157480314965" header="0.31496062992125984" footer="0.31496062992125984"/>
  <pageSetup paperSize="9" scale="59" orientation="portrait"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1"/>
  <sheetViews>
    <sheetView zoomScaleNormal="100" workbookViewId="0">
      <selection activeCell="E16" sqref="E16"/>
    </sheetView>
  </sheetViews>
  <sheetFormatPr defaultRowHeight="15" x14ac:dyDescent="0.25"/>
  <cols>
    <col min="1" max="1" width="7.7109375" style="27" bestFit="1" customWidth="1"/>
    <col min="2" max="2" width="66.28515625" style="27" customWidth="1"/>
    <col min="3" max="3" width="6.7109375" style="27" customWidth="1"/>
    <col min="4" max="4" width="11.7109375" style="27" customWidth="1"/>
    <col min="5" max="5" width="13.7109375" style="27" customWidth="1"/>
    <col min="6" max="6" width="18.7109375" style="28" customWidth="1"/>
    <col min="7" max="16384" width="9.140625" style="27"/>
  </cols>
  <sheetData>
    <row r="1" spans="1:251" s="16" customFormat="1" ht="20.100000000000001" customHeight="1" x14ac:dyDescent="0.2">
      <c r="A1" s="191"/>
      <c r="B1" s="192"/>
      <c r="C1" s="192"/>
      <c r="D1" s="192"/>
      <c r="E1" s="192"/>
      <c r="F1" s="193"/>
    </row>
    <row r="2" spans="1:251" s="16" customFormat="1" ht="20.100000000000001" customHeight="1" x14ac:dyDescent="0.2">
      <c r="A2" s="194" t="s">
        <v>24</v>
      </c>
      <c r="B2" s="195"/>
      <c r="C2" s="195"/>
      <c r="D2" s="195"/>
      <c r="E2" s="195"/>
      <c r="F2" s="196"/>
    </row>
    <row r="3" spans="1:251" s="16" customFormat="1" ht="20.100000000000001" customHeight="1" x14ac:dyDescent="0.2">
      <c r="A3" s="194" t="s">
        <v>25</v>
      </c>
      <c r="B3" s="195"/>
      <c r="C3" s="195"/>
      <c r="D3" s="195"/>
      <c r="E3" s="195"/>
      <c r="F3" s="196"/>
    </row>
    <row r="4" spans="1:251" s="16" customFormat="1" ht="20.100000000000001" customHeight="1" x14ac:dyDescent="0.2">
      <c r="A4" s="194" t="s">
        <v>32</v>
      </c>
      <c r="B4" s="195"/>
      <c r="C4" s="195"/>
      <c r="D4" s="195"/>
      <c r="E4" s="195"/>
      <c r="F4" s="196"/>
    </row>
    <row r="5" spans="1:251" s="16" customFormat="1" ht="20.100000000000001" customHeight="1" x14ac:dyDescent="0.2">
      <c r="A5" s="197" t="s">
        <v>141</v>
      </c>
      <c r="B5" s="198"/>
      <c r="C5" s="198"/>
      <c r="D5" s="198"/>
      <c r="E5" s="198"/>
      <c r="F5" s="199"/>
    </row>
    <row r="6" spans="1:251" s="17" customFormat="1" ht="20.100000000000001" customHeight="1" thickBot="1" x14ac:dyDescent="0.25">
      <c r="A6" s="200"/>
      <c r="B6" s="201"/>
      <c r="C6" s="201"/>
      <c r="D6" s="201"/>
      <c r="E6" s="201"/>
      <c r="F6" s="202"/>
    </row>
    <row r="7" spans="1:251" s="26" customFormat="1" ht="20.100000000000001" customHeight="1" thickBot="1" x14ac:dyDescent="0.25">
      <c r="A7" s="40" t="s">
        <v>23</v>
      </c>
      <c r="B7" s="41" t="s">
        <v>26</v>
      </c>
      <c r="C7" s="42" t="s">
        <v>27</v>
      </c>
      <c r="D7" s="43" t="s">
        <v>28</v>
      </c>
      <c r="E7" s="44" t="s">
        <v>29</v>
      </c>
      <c r="F7" s="45" t="s">
        <v>30</v>
      </c>
    </row>
    <row r="8" spans="1:251" ht="20.100000000000001" customHeight="1" thickBot="1" x14ac:dyDescent="0.3">
      <c r="A8" s="203" t="s">
        <v>33</v>
      </c>
      <c r="B8" s="204"/>
      <c r="C8" s="205"/>
      <c r="D8" s="206"/>
      <c r="E8" s="206"/>
      <c r="F8" s="207"/>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row>
    <row r="9" spans="1:251" ht="39" thickBot="1" x14ac:dyDescent="0.3">
      <c r="A9" s="72" t="s">
        <v>15</v>
      </c>
      <c r="B9" s="62" t="s">
        <v>387</v>
      </c>
      <c r="C9" s="67" t="s">
        <v>35</v>
      </c>
      <c r="D9" s="113">
        <v>1</v>
      </c>
      <c r="E9" s="111"/>
      <c r="F9" s="112"/>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row>
    <row r="10" spans="1:251" ht="20.100000000000001" customHeight="1" thickBot="1" x14ac:dyDescent="0.3">
      <c r="A10" s="188"/>
      <c r="B10" s="189"/>
      <c r="C10" s="189"/>
      <c r="D10" s="189"/>
      <c r="E10" s="189"/>
      <c r="F10" s="190"/>
    </row>
    <row r="11" spans="1:251" ht="20.100000000000001" customHeight="1" x14ac:dyDescent="0.25"/>
  </sheetData>
  <sheetProtection selectLockedCells="1" selectUnlockedCells="1"/>
  <mergeCells count="9">
    <mergeCell ref="A10:F10"/>
    <mergeCell ref="A1:F1"/>
    <mergeCell ref="A2:F2"/>
    <mergeCell ref="A3:F3"/>
    <mergeCell ref="A4:F4"/>
    <mergeCell ref="A5:F5"/>
    <mergeCell ref="A6:F6"/>
    <mergeCell ref="A8:B8"/>
    <mergeCell ref="C8:F8"/>
  </mergeCells>
  <phoneticPr fontId="21" type="noConversion"/>
  <printOptions horizontalCentered="1"/>
  <pageMargins left="0.39370078740157483" right="0.39370078740157483" top="0.39370078740157483" bottom="0.39370078740157483" header="0.19685039370078741" footer="0.19685039370078741"/>
  <pageSetup paperSize="9" scale="73" orientation="portrait" verticalDpi="599"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4"/>
  <sheetViews>
    <sheetView zoomScaleNormal="100" workbookViewId="0">
      <selection activeCell="E18" sqref="E18"/>
    </sheetView>
  </sheetViews>
  <sheetFormatPr defaultRowHeight="15" x14ac:dyDescent="0.25"/>
  <cols>
    <col min="1" max="1" width="7.7109375" style="27" bestFit="1" customWidth="1"/>
    <col min="2" max="2" width="66.28515625" style="27" customWidth="1"/>
    <col min="3" max="3" width="6.7109375" style="27" customWidth="1"/>
    <col min="4" max="4" width="11.7109375" style="27" customWidth="1"/>
    <col min="5" max="5" width="13.7109375" style="27" customWidth="1"/>
    <col min="6" max="6" width="18.7109375" style="28" customWidth="1"/>
    <col min="7" max="16384" width="9.140625" style="27"/>
  </cols>
  <sheetData>
    <row r="1" spans="1:251" s="16" customFormat="1" ht="20.100000000000001" customHeight="1" x14ac:dyDescent="0.2">
      <c r="A1" s="208"/>
      <c r="B1" s="209"/>
      <c r="C1" s="209"/>
      <c r="D1" s="209"/>
      <c r="E1" s="209"/>
      <c r="F1" s="210"/>
    </row>
    <row r="2" spans="1:251" s="16" customFormat="1" ht="20.100000000000001" customHeight="1" x14ac:dyDescent="0.2">
      <c r="A2" s="194" t="s">
        <v>24</v>
      </c>
      <c r="B2" s="195"/>
      <c r="C2" s="195"/>
      <c r="D2" s="195"/>
      <c r="E2" s="195"/>
      <c r="F2" s="196"/>
    </row>
    <row r="3" spans="1:251" s="16" customFormat="1" ht="20.100000000000001" customHeight="1" x14ac:dyDescent="0.2">
      <c r="A3" s="194" t="s">
        <v>25</v>
      </c>
      <c r="B3" s="195"/>
      <c r="C3" s="195"/>
      <c r="D3" s="195"/>
      <c r="E3" s="195"/>
      <c r="F3" s="196"/>
    </row>
    <row r="4" spans="1:251" s="16" customFormat="1" ht="20.100000000000001" customHeight="1" x14ac:dyDescent="0.2">
      <c r="A4" s="194" t="s">
        <v>32</v>
      </c>
      <c r="B4" s="195"/>
      <c r="C4" s="195"/>
      <c r="D4" s="195"/>
      <c r="E4" s="195"/>
      <c r="F4" s="196"/>
    </row>
    <row r="5" spans="1:251" s="16" customFormat="1" ht="20.100000000000001" customHeight="1" x14ac:dyDescent="0.2">
      <c r="A5" s="197" t="s">
        <v>141</v>
      </c>
      <c r="B5" s="198"/>
      <c r="C5" s="198"/>
      <c r="D5" s="198"/>
      <c r="E5" s="198"/>
      <c r="F5" s="199"/>
    </row>
    <row r="6" spans="1:251" s="17" customFormat="1" ht="20.100000000000001" customHeight="1" thickBot="1" x14ac:dyDescent="0.25">
      <c r="A6" s="211"/>
      <c r="B6" s="212"/>
      <c r="C6" s="212"/>
      <c r="D6" s="212"/>
      <c r="E6" s="212"/>
      <c r="F6" s="213"/>
    </row>
    <row r="7" spans="1:251" s="26" customFormat="1" ht="20.100000000000001" customHeight="1" thickBot="1" x14ac:dyDescent="0.25">
      <c r="A7" s="40" t="s">
        <v>23</v>
      </c>
      <c r="B7" s="41" t="s">
        <v>26</v>
      </c>
      <c r="C7" s="42" t="s">
        <v>27</v>
      </c>
      <c r="D7" s="43" t="s">
        <v>28</v>
      </c>
      <c r="E7" s="44" t="s">
        <v>29</v>
      </c>
      <c r="F7" s="45" t="s">
        <v>30</v>
      </c>
    </row>
    <row r="8" spans="1:251" ht="20.100000000000001" customHeight="1" thickBot="1" x14ac:dyDescent="0.3">
      <c r="A8" s="214" t="s">
        <v>139</v>
      </c>
      <c r="B8" s="215"/>
      <c r="C8" s="216"/>
      <c r="D8" s="217"/>
      <c r="E8" s="217"/>
      <c r="F8" s="218"/>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row>
    <row r="9" spans="1:251" ht="51" x14ac:dyDescent="0.25">
      <c r="A9" s="115" t="s">
        <v>16</v>
      </c>
      <c r="B9" s="65" t="s">
        <v>34</v>
      </c>
      <c r="C9" s="56" t="s">
        <v>35</v>
      </c>
      <c r="D9" s="114">
        <v>1</v>
      </c>
      <c r="E9" s="57"/>
      <c r="F9" s="116"/>
    </row>
    <row r="10" spans="1:251" ht="25.5" x14ac:dyDescent="0.25">
      <c r="A10" s="115" t="s">
        <v>221</v>
      </c>
      <c r="B10" s="66" t="s">
        <v>246</v>
      </c>
      <c r="C10" s="20" t="s">
        <v>6</v>
      </c>
      <c r="D10" s="114">
        <v>40</v>
      </c>
      <c r="E10" s="25"/>
      <c r="F10" s="117"/>
    </row>
    <row r="11" spans="1:251" ht="38.25" x14ac:dyDescent="0.25">
      <c r="A11" s="115" t="s">
        <v>73</v>
      </c>
      <c r="B11" s="65" t="s">
        <v>268</v>
      </c>
      <c r="C11" s="61" t="s">
        <v>229</v>
      </c>
      <c r="D11" s="114">
        <v>1</v>
      </c>
      <c r="E11" s="25"/>
      <c r="F11" s="117"/>
    </row>
    <row r="12" spans="1:251" ht="20.100000000000001" customHeight="1" thickBot="1" x14ac:dyDescent="0.3">
      <c r="A12" s="115" t="s">
        <v>222</v>
      </c>
      <c r="B12" s="73" t="s">
        <v>227</v>
      </c>
      <c r="C12" s="20" t="s">
        <v>4</v>
      </c>
      <c r="D12" s="114">
        <v>1</v>
      </c>
      <c r="E12" s="25"/>
      <c r="F12" s="117"/>
    </row>
    <row r="13" spans="1:251" ht="20.100000000000001" customHeight="1" thickBot="1" x14ac:dyDescent="0.3">
      <c r="A13" s="188"/>
      <c r="B13" s="189"/>
      <c r="C13" s="189"/>
      <c r="D13" s="189"/>
      <c r="E13" s="189"/>
      <c r="F13" s="190"/>
    </row>
    <row r="14" spans="1:251" ht="20.100000000000001" customHeight="1" x14ac:dyDescent="0.25"/>
  </sheetData>
  <sheetProtection selectLockedCells="1" selectUnlockedCells="1"/>
  <mergeCells count="9">
    <mergeCell ref="A13:F13"/>
    <mergeCell ref="A1:F1"/>
    <mergeCell ref="A2:F2"/>
    <mergeCell ref="A3:F3"/>
    <mergeCell ref="A4:F4"/>
    <mergeCell ref="A5:F5"/>
    <mergeCell ref="A6:F6"/>
    <mergeCell ref="A8:B8"/>
    <mergeCell ref="C8:F8"/>
  </mergeCells>
  <phoneticPr fontId="21" type="noConversion"/>
  <printOptions horizontalCentered="1"/>
  <pageMargins left="0.39370078740157483" right="0.39370078740157483" top="0.39370078740157483" bottom="0.39370078740157483" header="0.19685039370078741" footer="0.19685039370078741"/>
  <pageSetup paperSize="9" scale="73" orientation="portrait" verticalDpi="599"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F26" sqref="F26"/>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8.7109375" style="11" customWidth="1"/>
  </cols>
  <sheetData>
    <row r="1" spans="1:6" s="16" customFormat="1" ht="20.100000000000001" customHeight="1" x14ac:dyDescent="0.2">
      <c r="A1" s="208"/>
      <c r="B1" s="209"/>
      <c r="C1" s="209"/>
      <c r="D1" s="209"/>
      <c r="E1" s="209"/>
      <c r="F1" s="210"/>
    </row>
    <row r="2" spans="1:6" s="16" customFormat="1" ht="20.100000000000001" customHeight="1" x14ac:dyDescent="0.2">
      <c r="A2" s="222" t="s">
        <v>24</v>
      </c>
      <c r="B2" s="223"/>
      <c r="C2" s="223"/>
      <c r="D2" s="223"/>
      <c r="E2" s="223"/>
      <c r="F2" s="224"/>
    </row>
    <row r="3" spans="1:6" s="16" customFormat="1" ht="20.100000000000001" customHeight="1" x14ac:dyDescent="0.2">
      <c r="A3" s="222" t="s">
        <v>25</v>
      </c>
      <c r="B3" s="223"/>
      <c r="C3" s="223"/>
      <c r="D3" s="223"/>
      <c r="E3" s="223"/>
      <c r="F3" s="224"/>
    </row>
    <row r="4" spans="1:6" s="16" customFormat="1" ht="20.100000000000001" customHeight="1" x14ac:dyDescent="0.2">
      <c r="A4" s="222" t="s">
        <v>32</v>
      </c>
      <c r="B4" s="223"/>
      <c r="C4" s="223"/>
      <c r="D4" s="223"/>
      <c r="E4" s="223"/>
      <c r="F4" s="224"/>
    </row>
    <row r="5" spans="1:6" s="16" customFormat="1" ht="20.100000000000001" customHeight="1" x14ac:dyDescent="0.2">
      <c r="A5" s="197" t="s">
        <v>141</v>
      </c>
      <c r="B5" s="198"/>
      <c r="C5" s="198"/>
      <c r="D5" s="198"/>
      <c r="E5" s="198"/>
      <c r="F5" s="199"/>
    </row>
    <row r="6" spans="1:6" s="17" customFormat="1" ht="20.100000000000001" customHeight="1" thickBot="1" x14ac:dyDescent="0.25">
      <c r="A6" s="180"/>
      <c r="B6" s="181"/>
      <c r="C6" s="181"/>
      <c r="D6" s="181"/>
      <c r="E6" s="181"/>
      <c r="F6" s="182"/>
    </row>
    <row r="7" spans="1:6" s="9" customFormat="1" ht="20.100000000000001" customHeight="1" thickBot="1" x14ac:dyDescent="0.25">
      <c r="A7" s="29" t="s">
        <v>23</v>
      </c>
      <c r="B7" s="30" t="s">
        <v>26</v>
      </c>
      <c r="C7" s="31" t="s">
        <v>27</v>
      </c>
      <c r="D7" s="46" t="s">
        <v>28</v>
      </c>
      <c r="E7" s="47" t="s">
        <v>29</v>
      </c>
      <c r="F7" s="48" t="s">
        <v>30</v>
      </c>
    </row>
    <row r="8" spans="1:6" s="38" customFormat="1" ht="20.100000000000001" customHeight="1" thickBot="1" x14ac:dyDescent="0.3">
      <c r="A8" s="225" t="s">
        <v>276</v>
      </c>
      <c r="B8" s="226"/>
      <c r="C8" s="227"/>
      <c r="D8" s="228"/>
      <c r="E8" s="228"/>
      <c r="F8" s="229"/>
    </row>
    <row r="9" spans="1:6" s="50" customFormat="1" ht="25.5" x14ac:dyDescent="0.2">
      <c r="A9" s="75" t="s">
        <v>7</v>
      </c>
      <c r="B9" s="19" t="s">
        <v>84</v>
      </c>
      <c r="C9" s="20" t="s">
        <v>8</v>
      </c>
      <c r="D9" s="97">
        <f>(185-77.7)/3</f>
        <v>35.766666666666666</v>
      </c>
      <c r="E9" s="100"/>
      <c r="F9" s="118"/>
    </row>
    <row r="10" spans="1:6" s="50" customFormat="1" ht="25.5" x14ac:dyDescent="0.2">
      <c r="A10" s="75" t="s">
        <v>9</v>
      </c>
      <c r="B10" s="19" t="s">
        <v>0</v>
      </c>
      <c r="C10" s="20" t="s">
        <v>10</v>
      </c>
      <c r="D10" s="97">
        <f>18.5-7.7</f>
        <v>10.8</v>
      </c>
      <c r="E10" s="100"/>
      <c r="F10" s="118"/>
    </row>
    <row r="11" spans="1:6" s="50" customFormat="1" ht="25.5" x14ac:dyDescent="0.2">
      <c r="A11" s="75" t="s">
        <v>11</v>
      </c>
      <c r="B11" s="19" t="s">
        <v>1</v>
      </c>
      <c r="C11" s="20" t="s">
        <v>8</v>
      </c>
      <c r="D11" s="97">
        <f>446.83-187.67/3</f>
        <v>384.27333333333331</v>
      </c>
      <c r="E11" s="100"/>
      <c r="F11" s="118"/>
    </row>
    <row r="12" spans="1:6" s="50" customFormat="1" ht="25.5" x14ac:dyDescent="0.2">
      <c r="A12" s="75" t="s">
        <v>13</v>
      </c>
      <c r="B12" s="19" t="s">
        <v>2</v>
      </c>
      <c r="C12" s="20" t="s">
        <v>10</v>
      </c>
      <c r="D12" s="97">
        <f>41-17.2</f>
        <v>23.8</v>
      </c>
      <c r="E12" s="100"/>
      <c r="F12" s="118"/>
    </row>
    <row r="13" spans="1:6" s="50" customFormat="1" ht="25.5" x14ac:dyDescent="0.2">
      <c r="A13" s="75" t="s">
        <v>18</v>
      </c>
      <c r="B13" s="19" t="s">
        <v>85</v>
      </c>
      <c r="C13" s="20" t="s">
        <v>8</v>
      </c>
      <c r="D13" s="97">
        <f>42.24-17.7/3</f>
        <v>36.340000000000003</v>
      </c>
      <c r="E13" s="100"/>
      <c r="F13" s="118"/>
    </row>
    <row r="14" spans="1:6" s="50" customFormat="1" ht="25.5" x14ac:dyDescent="0.2">
      <c r="A14" s="75" t="s">
        <v>17</v>
      </c>
      <c r="B14" s="19" t="s">
        <v>86</v>
      </c>
      <c r="C14" s="20" t="s">
        <v>10</v>
      </c>
      <c r="D14" s="97">
        <f>5.6-2.35</f>
        <v>3.2499999999999996</v>
      </c>
      <c r="E14" s="100"/>
      <c r="F14" s="118"/>
    </row>
    <row r="15" spans="1:6" s="50" customFormat="1" ht="38.25" x14ac:dyDescent="0.2">
      <c r="A15" s="75" t="s">
        <v>75</v>
      </c>
      <c r="B15" s="19" t="s">
        <v>226</v>
      </c>
      <c r="C15" s="61" t="s">
        <v>8</v>
      </c>
      <c r="D15" s="97">
        <f>344.56-147.32</f>
        <v>197.24</v>
      </c>
      <c r="E15" s="100"/>
      <c r="F15" s="118"/>
    </row>
    <row r="16" spans="1:6" s="50" customFormat="1" ht="25.5" x14ac:dyDescent="0.2">
      <c r="A16" s="75" t="s">
        <v>125</v>
      </c>
      <c r="B16" s="59" t="s">
        <v>261</v>
      </c>
      <c r="C16" s="61" t="s">
        <v>6</v>
      </c>
      <c r="D16" s="97">
        <v>150.4</v>
      </c>
      <c r="E16" s="100"/>
      <c r="F16" s="118"/>
    </row>
    <row r="17" spans="1:6" s="50" customFormat="1" ht="20.100000000000001" customHeight="1" x14ac:dyDescent="0.2">
      <c r="A17" s="75" t="s">
        <v>142</v>
      </c>
      <c r="B17" s="19" t="s">
        <v>368</v>
      </c>
      <c r="C17" s="61" t="s">
        <v>229</v>
      </c>
      <c r="D17" s="97">
        <f>(6809-2859.78)/1.8</f>
        <v>2194.0111111111109</v>
      </c>
      <c r="E17" s="100"/>
      <c r="F17" s="118"/>
    </row>
    <row r="18" spans="1:6" s="50" customFormat="1" ht="20.100000000000001" customHeight="1" thickBot="1" x14ac:dyDescent="0.25">
      <c r="A18" s="75" t="s">
        <v>143</v>
      </c>
      <c r="B18" s="19" t="s">
        <v>369</v>
      </c>
      <c r="C18" s="20" t="s">
        <v>12</v>
      </c>
      <c r="D18" s="97">
        <f>6809-2859.78</f>
        <v>3949.22</v>
      </c>
      <c r="E18" s="100"/>
      <c r="F18" s="118"/>
    </row>
    <row r="19" spans="1:6" ht="20.100000000000001" customHeight="1" thickBot="1" x14ac:dyDescent="0.25">
      <c r="A19" s="219"/>
      <c r="B19" s="220"/>
      <c r="C19" s="220"/>
      <c r="D19" s="220"/>
      <c r="E19" s="220"/>
      <c r="F19" s="221"/>
    </row>
    <row r="20" spans="1:6" ht="20.100000000000001" customHeight="1" x14ac:dyDescent="0.2"/>
  </sheetData>
  <sheetProtection selectLockedCells="1" selectUnlockedCells="1"/>
  <mergeCells count="9">
    <mergeCell ref="A19:F19"/>
    <mergeCell ref="A1:F1"/>
    <mergeCell ref="A2:F2"/>
    <mergeCell ref="A3:F3"/>
    <mergeCell ref="A4:F4"/>
    <mergeCell ref="A5:F5"/>
    <mergeCell ref="A6:F6"/>
    <mergeCell ref="A8:B8"/>
    <mergeCell ref="C8:F8"/>
  </mergeCells>
  <phoneticPr fontId="21" type="noConversion"/>
  <printOptions horizontalCentered="1"/>
  <pageMargins left="0.39370078740157483" right="0.39370078740157483" top="0.39370078740157483" bottom="0.59055118110236227" header="0.19685039370078741" footer="0.19685039370078741"/>
  <pageSetup paperSize="9" scale="7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E19" sqref="E19"/>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8.7109375" style="11" customWidth="1"/>
  </cols>
  <sheetData>
    <row r="1" spans="1:6" s="16" customFormat="1" ht="20.100000000000001" customHeight="1" x14ac:dyDescent="0.2">
      <c r="A1" s="208"/>
      <c r="B1" s="209"/>
      <c r="C1" s="209"/>
      <c r="D1" s="209"/>
      <c r="E1" s="209"/>
      <c r="F1" s="210"/>
    </row>
    <row r="2" spans="1:6" s="16" customFormat="1" ht="20.100000000000001" customHeight="1" x14ac:dyDescent="0.2">
      <c r="A2" s="222" t="s">
        <v>24</v>
      </c>
      <c r="B2" s="223"/>
      <c r="C2" s="223"/>
      <c r="D2" s="223"/>
      <c r="E2" s="223"/>
      <c r="F2" s="224"/>
    </row>
    <row r="3" spans="1:6" s="16" customFormat="1" ht="20.100000000000001" customHeight="1" x14ac:dyDescent="0.2">
      <c r="A3" s="222" t="s">
        <v>25</v>
      </c>
      <c r="B3" s="223"/>
      <c r="C3" s="223"/>
      <c r="D3" s="223"/>
      <c r="E3" s="223"/>
      <c r="F3" s="224"/>
    </row>
    <row r="4" spans="1:6" s="16" customFormat="1" ht="20.100000000000001" customHeight="1" x14ac:dyDescent="0.2">
      <c r="A4" s="222" t="s">
        <v>32</v>
      </c>
      <c r="B4" s="223"/>
      <c r="C4" s="223"/>
      <c r="D4" s="223"/>
      <c r="E4" s="223"/>
      <c r="F4" s="224"/>
    </row>
    <row r="5" spans="1:6" s="16" customFormat="1" ht="20.100000000000001" customHeight="1" x14ac:dyDescent="0.2">
      <c r="A5" s="197" t="s">
        <v>141</v>
      </c>
      <c r="B5" s="198"/>
      <c r="C5" s="198"/>
      <c r="D5" s="198"/>
      <c r="E5" s="198"/>
      <c r="F5" s="199"/>
    </row>
    <row r="6" spans="1:6" s="17" customFormat="1" ht="20.100000000000001" customHeight="1" thickBot="1" x14ac:dyDescent="0.25">
      <c r="A6" s="180"/>
      <c r="B6" s="181"/>
      <c r="C6" s="181"/>
      <c r="D6" s="181"/>
      <c r="E6" s="181"/>
      <c r="F6" s="182"/>
    </row>
    <row r="7" spans="1:6" s="9" customFormat="1" ht="20.100000000000001" customHeight="1" thickBot="1" x14ac:dyDescent="0.25">
      <c r="A7" s="29" t="s">
        <v>23</v>
      </c>
      <c r="B7" s="30" t="s">
        <v>26</v>
      </c>
      <c r="C7" s="31" t="s">
        <v>27</v>
      </c>
      <c r="D7" s="46" t="s">
        <v>28</v>
      </c>
      <c r="E7" s="47" t="s">
        <v>29</v>
      </c>
      <c r="F7" s="48" t="s">
        <v>30</v>
      </c>
    </row>
    <row r="8" spans="1:6" s="38" customFormat="1" ht="20.100000000000001" customHeight="1" thickBot="1" x14ac:dyDescent="0.3">
      <c r="A8" s="225" t="s">
        <v>277</v>
      </c>
      <c r="B8" s="226"/>
      <c r="C8" s="227"/>
      <c r="D8" s="228"/>
      <c r="E8" s="228"/>
      <c r="F8" s="229"/>
    </row>
    <row r="9" spans="1:6" s="51" customFormat="1" ht="20.100000000000001" customHeight="1" x14ac:dyDescent="0.2">
      <c r="A9" s="75" t="s">
        <v>14</v>
      </c>
      <c r="B9" s="59" t="s">
        <v>41</v>
      </c>
      <c r="C9" s="20" t="s">
        <v>8</v>
      </c>
      <c r="D9" s="97">
        <f>460-154.8-59.28</f>
        <v>245.92</v>
      </c>
      <c r="E9" s="100"/>
      <c r="F9" s="118"/>
    </row>
    <row r="10" spans="1:6" s="49" customFormat="1" ht="20.100000000000001" customHeight="1" x14ac:dyDescent="0.2">
      <c r="A10" s="75" t="s">
        <v>36</v>
      </c>
      <c r="B10" s="19" t="s">
        <v>42</v>
      </c>
      <c r="C10" s="20" t="s">
        <v>8</v>
      </c>
      <c r="D10" s="97">
        <f>588-293.1-30.24</f>
        <v>264.65999999999997</v>
      </c>
      <c r="E10" s="100"/>
      <c r="F10" s="118"/>
    </row>
    <row r="11" spans="1:6" s="49" customFormat="1" ht="20.100000000000001" customHeight="1" x14ac:dyDescent="0.2">
      <c r="A11" s="75" t="s">
        <v>37</v>
      </c>
      <c r="B11" s="19" t="s">
        <v>43</v>
      </c>
      <c r="C11" s="20" t="s">
        <v>8</v>
      </c>
      <c r="D11" s="97">
        <v>20.239999999999998</v>
      </c>
      <c r="E11" s="100"/>
      <c r="F11" s="118"/>
    </row>
    <row r="12" spans="1:6" s="49" customFormat="1" ht="26.25" thickBot="1" x14ac:dyDescent="0.25">
      <c r="A12" s="75" t="s">
        <v>72</v>
      </c>
      <c r="B12" s="19" t="s">
        <v>127</v>
      </c>
      <c r="C12" s="20" t="s">
        <v>8</v>
      </c>
      <c r="D12" s="97">
        <v>31.7</v>
      </c>
      <c r="E12" s="100"/>
      <c r="F12" s="118"/>
    </row>
    <row r="13" spans="1:6" ht="20.100000000000001" customHeight="1" thickBot="1" x14ac:dyDescent="0.25">
      <c r="A13" s="230"/>
      <c r="B13" s="231"/>
      <c r="C13" s="231"/>
      <c r="D13" s="231"/>
      <c r="E13" s="231"/>
      <c r="F13" s="232"/>
    </row>
  </sheetData>
  <sheetProtection selectLockedCells="1" selectUnlockedCells="1"/>
  <mergeCells count="9">
    <mergeCell ref="A1:F1"/>
    <mergeCell ref="A2:F2"/>
    <mergeCell ref="A3:F3"/>
    <mergeCell ref="A4:F4"/>
    <mergeCell ref="A13:F13"/>
    <mergeCell ref="A5:F5"/>
    <mergeCell ref="A6:F6"/>
    <mergeCell ref="A8:B8"/>
    <mergeCell ref="C8:F8"/>
  </mergeCells>
  <phoneticPr fontId="21" type="noConversion"/>
  <printOptions horizontalCentered="1"/>
  <pageMargins left="0.39370078740157483" right="0.39370078740157483" top="0.39370078740157483" bottom="0.59055118110236227" header="0.19685039370078741" footer="0.19685039370078741"/>
  <pageSetup paperSize="9" scale="7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2" workbookViewId="0">
      <selection activeCell="K16" sqref="K16"/>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8.7109375" style="11" customWidth="1"/>
  </cols>
  <sheetData>
    <row r="1" spans="1:7" s="16" customFormat="1" ht="20.100000000000001" customHeight="1" x14ac:dyDescent="0.2">
      <c r="A1" s="208"/>
      <c r="B1" s="209"/>
      <c r="C1" s="209"/>
      <c r="D1" s="209"/>
      <c r="E1" s="209"/>
      <c r="F1" s="210"/>
    </row>
    <row r="2" spans="1:7" s="16" customFormat="1" ht="20.100000000000001" customHeight="1" x14ac:dyDescent="0.2">
      <c r="A2" s="222" t="s">
        <v>24</v>
      </c>
      <c r="B2" s="223"/>
      <c r="C2" s="223"/>
      <c r="D2" s="223"/>
      <c r="E2" s="223"/>
      <c r="F2" s="224"/>
    </row>
    <row r="3" spans="1:7" s="16" customFormat="1" ht="20.100000000000001" customHeight="1" x14ac:dyDescent="0.2">
      <c r="A3" s="222" t="s">
        <v>25</v>
      </c>
      <c r="B3" s="223"/>
      <c r="C3" s="223"/>
      <c r="D3" s="223"/>
      <c r="E3" s="223"/>
      <c r="F3" s="224"/>
    </row>
    <row r="4" spans="1:7" s="16" customFormat="1" ht="20.100000000000001" customHeight="1" x14ac:dyDescent="0.2">
      <c r="A4" s="222" t="s">
        <v>32</v>
      </c>
      <c r="B4" s="223"/>
      <c r="C4" s="223"/>
      <c r="D4" s="223"/>
      <c r="E4" s="223"/>
      <c r="F4" s="224"/>
    </row>
    <row r="5" spans="1:7" s="16" customFormat="1" ht="20.100000000000001" customHeight="1" x14ac:dyDescent="0.2">
      <c r="A5" s="197" t="s">
        <v>141</v>
      </c>
      <c r="B5" s="198"/>
      <c r="C5" s="198"/>
      <c r="D5" s="198"/>
      <c r="E5" s="198"/>
      <c r="F5" s="199"/>
    </row>
    <row r="6" spans="1:7" s="17" customFormat="1" ht="20.100000000000001" customHeight="1" thickBot="1" x14ac:dyDescent="0.25">
      <c r="A6" s="180"/>
      <c r="B6" s="181"/>
      <c r="C6" s="181"/>
      <c r="D6" s="181"/>
      <c r="E6" s="181"/>
      <c r="F6" s="182"/>
    </row>
    <row r="7" spans="1:7" s="9" customFormat="1" ht="20.100000000000001" customHeight="1" thickBot="1" x14ac:dyDescent="0.25">
      <c r="A7" s="29" t="s">
        <v>23</v>
      </c>
      <c r="B7" s="30" t="s">
        <v>26</v>
      </c>
      <c r="C7" s="31" t="s">
        <v>27</v>
      </c>
      <c r="D7" s="46" t="s">
        <v>28</v>
      </c>
      <c r="E7" s="47" t="s">
        <v>29</v>
      </c>
      <c r="F7" s="48" t="s">
        <v>30</v>
      </c>
    </row>
    <row r="8" spans="1:7" s="38" customFormat="1" ht="20.100000000000001" customHeight="1" thickBot="1" x14ac:dyDescent="0.3">
      <c r="A8" s="225" t="s">
        <v>278</v>
      </c>
      <c r="B8" s="226"/>
      <c r="C8" s="227"/>
      <c r="D8" s="228"/>
      <c r="E8" s="228"/>
      <c r="F8" s="229"/>
    </row>
    <row r="9" spans="1:7" s="38" customFormat="1" ht="51" x14ac:dyDescent="0.25">
      <c r="A9" s="75" t="s">
        <v>144</v>
      </c>
      <c r="B9" s="59" t="s">
        <v>203</v>
      </c>
      <c r="C9" s="20" t="s">
        <v>5</v>
      </c>
      <c r="D9" s="97">
        <v>16</v>
      </c>
      <c r="E9" s="100"/>
      <c r="F9" s="118"/>
    </row>
    <row r="10" spans="1:7" s="38" customFormat="1" ht="25.5" x14ac:dyDescent="0.25">
      <c r="A10" s="75" t="s">
        <v>145</v>
      </c>
      <c r="B10" s="59" t="s">
        <v>205</v>
      </c>
      <c r="C10" s="20" t="s">
        <v>5</v>
      </c>
      <c r="D10" s="97">
        <v>14</v>
      </c>
      <c r="E10" s="100"/>
      <c r="F10" s="118"/>
    </row>
    <row r="11" spans="1:7" s="38" customFormat="1" ht="25.5" x14ac:dyDescent="0.25">
      <c r="A11" s="75" t="s">
        <v>146</v>
      </c>
      <c r="B11" s="59" t="s">
        <v>206</v>
      </c>
      <c r="C11" s="20" t="s">
        <v>5</v>
      </c>
      <c r="D11" s="97">
        <v>2</v>
      </c>
      <c r="E11" s="100"/>
      <c r="F11" s="118"/>
    </row>
    <row r="12" spans="1:7" s="38" customFormat="1" ht="25.5" x14ac:dyDescent="0.25">
      <c r="A12" s="75" t="s">
        <v>147</v>
      </c>
      <c r="B12" s="60" t="s">
        <v>364</v>
      </c>
      <c r="C12" s="54" t="s">
        <v>5</v>
      </c>
      <c r="D12" s="98">
        <v>2</v>
      </c>
      <c r="E12" s="100"/>
      <c r="F12" s="118"/>
    </row>
    <row r="13" spans="1:7" s="38" customFormat="1" ht="38.25" x14ac:dyDescent="0.25">
      <c r="A13" s="75" t="s">
        <v>279</v>
      </c>
      <c r="B13" s="60" t="s">
        <v>204</v>
      </c>
      <c r="C13" s="61" t="s">
        <v>8</v>
      </c>
      <c r="D13" s="97">
        <f>2*(0.9*1.8)</f>
        <v>3.24</v>
      </c>
      <c r="E13" s="100"/>
      <c r="F13" s="118"/>
    </row>
    <row r="14" spans="1:7" s="49" customFormat="1" ht="38.25" x14ac:dyDescent="0.2">
      <c r="A14" s="75" t="s">
        <v>280</v>
      </c>
      <c r="B14" s="59" t="s">
        <v>363</v>
      </c>
      <c r="C14" s="20" t="s">
        <v>5</v>
      </c>
      <c r="D14" s="97">
        <v>4</v>
      </c>
      <c r="E14" s="100"/>
      <c r="F14" s="118"/>
      <c r="G14" s="1"/>
    </row>
    <row r="15" spans="1:7" s="49" customFormat="1" ht="25.5" x14ac:dyDescent="0.2">
      <c r="A15" s="75" t="s">
        <v>281</v>
      </c>
      <c r="B15" s="59" t="s">
        <v>365</v>
      </c>
      <c r="C15" s="20" t="s">
        <v>5</v>
      </c>
      <c r="D15" s="97">
        <v>8</v>
      </c>
      <c r="E15" s="100"/>
      <c r="F15" s="118"/>
      <c r="G15" s="1"/>
    </row>
    <row r="16" spans="1:7" s="49" customFormat="1" ht="25.5" x14ac:dyDescent="0.2">
      <c r="A16" s="75" t="s">
        <v>282</v>
      </c>
      <c r="B16" s="59" t="s">
        <v>366</v>
      </c>
      <c r="C16" s="20" t="s">
        <v>5</v>
      </c>
      <c r="D16" s="97">
        <v>2</v>
      </c>
      <c r="E16" s="100"/>
      <c r="F16" s="118"/>
      <c r="G16" s="1"/>
    </row>
    <row r="17" spans="1:7" s="49" customFormat="1" ht="38.25" x14ac:dyDescent="0.2">
      <c r="A17" s="75" t="s">
        <v>283</v>
      </c>
      <c r="B17" s="59" t="s">
        <v>233</v>
      </c>
      <c r="C17" s="61" t="s">
        <v>8</v>
      </c>
      <c r="D17" s="97">
        <f>2*(1*1.5)</f>
        <v>3</v>
      </c>
      <c r="E17" s="100"/>
      <c r="F17" s="118"/>
      <c r="G17" s="1"/>
    </row>
    <row r="18" spans="1:7" s="49" customFormat="1" ht="38.25" x14ac:dyDescent="0.2">
      <c r="A18" s="75" t="s">
        <v>284</v>
      </c>
      <c r="B18" s="59" t="s">
        <v>230</v>
      </c>
      <c r="C18" s="61" t="s">
        <v>8</v>
      </c>
      <c r="D18" s="97">
        <f>12*(9*0.06)</f>
        <v>6.48</v>
      </c>
      <c r="E18" s="100"/>
      <c r="F18" s="120"/>
      <c r="G18" s="1"/>
    </row>
    <row r="19" spans="1:7" s="49" customFormat="1" ht="38.25" x14ac:dyDescent="0.2">
      <c r="A19" s="75" t="s">
        <v>285</v>
      </c>
      <c r="B19" s="59" t="s">
        <v>231</v>
      </c>
      <c r="C19" s="61" t="s">
        <v>8</v>
      </c>
      <c r="D19" s="97">
        <f>24*(1.26*1.4)</f>
        <v>42.335999999999999</v>
      </c>
      <c r="E19" s="100"/>
      <c r="F19" s="118"/>
      <c r="G19" s="1"/>
    </row>
    <row r="20" spans="1:7" s="2" customFormat="1" ht="38.25" x14ac:dyDescent="0.2">
      <c r="A20" s="75" t="s">
        <v>286</v>
      </c>
      <c r="B20" s="59" t="s">
        <v>232</v>
      </c>
      <c r="C20" s="61" t="s">
        <v>8</v>
      </c>
      <c r="D20" s="97">
        <f>2*(1.05*1.4)</f>
        <v>2.94</v>
      </c>
      <c r="E20" s="100"/>
      <c r="F20" s="118"/>
    </row>
    <row r="21" spans="1:7" s="2" customFormat="1" ht="20.100000000000001" customHeight="1" thickBot="1" x14ac:dyDescent="0.25">
      <c r="A21" s="119" t="s">
        <v>287</v>
      </c>
      <c r="B21" s="60" t="s">
        <v>367</v>
      </c>
      <c r="C21" s="64" t="s">
        <v>5</v>
      </c>
      <c r="D21" s="98">
        <v>38</v>
      </c>
      <c r="E21" s="101"/>
      <c r="F21" s="121"/>
    </row>
    <row r="22" spans="1:7" ht="20.100000000000001" customHeight="1" thickBot="1" x14ac:dyDescent="0.25">
      <c r="A22" s="230"/>
      <c r="B22" s="231"/>
      <c r="C22" s="231"/>
      <c r="D22" s="231"/>
      <c r="E22" s="231"/>
      <c r="F22" s="232"/>
    </row>
    <row r="23" spans="1:7" ht="20.100000000000001" customHeight="1" x14ac:dyDescent="0.2"/>
  </sheetData>
  <sheetProtection selectLockedCells="1" selectUnlockedCells="1"/>
  <mergeCells count="9">
    <mergeCell ref="A1:F1"/>
    <mergeCell ref="A2:F2"/>
    <mergeCell ref="A3:F3"/>
    <mergeCell ref="A4:F4"/>
    <mergeCell ref="A22:F22"/>
    <mergeCell ref="A5:F5"/>
    <mergeCell ref="A6:F6"/>
    <mergeCell ref="A8:B8"/>
    <mergeCell ref="C8:F8"/>
  </mergeCells>
  <phoneticPr fontId="21" type="noConversion"/>
  <printOptions horizontalCentered="1"/>
  <pageMargins left="0.39370078740157483" right="0.39370078740157483" top="0.39370078740157483" bottom="0.59055118110236227" header="0.19685039370078741" footer="0.19685039370078741"/>
  <pageSetup paperSize="9" scale="7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15" sqref="E15"/>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8.7109375" style="11" customWidth="1"/>
  </cols>
  <sheetData>
    <row r="1" spans="1:6" s="16" customFormat="1" ht="20.100000000000001" customHeight="1" x14ac:dyDescent="0.2">
      <c r="A1" s="208"/>
      <c r="B1" s="209"/>
      <c r="C1" s="209"/>
      <c r="D1" s="209"/>
      <c r="E1" s="209"/>
      <c r="F1" s="210"/>
    </row>
    <row r="2" spans="1:6" s="16" customFormat="1" ht="20.100000000000001" customHeight="1" x14ac:dyDescent="0.2">
      <c r="A2" s="222" t="s">
        <v>24</v>
      </c>
      <c r="B2" s="223"/>
      <c r="C2" s="223"/>
      <c r="D2" s="223"/>
      <c r="E2" s="223"/>
      <c r="F2" s="224"/>
    </row>
    <row r="3" spans="1:6" s="16" customFormat="1" ht="20.100000000000001" customHeight="1" x14ac:dyDescent="0.2">
      <c r="A3" s="222" t="s">
        <v>25</v>
      </c>
      <c r="B3" s="223"/>
      <c r="C3" s="223"/>
      <c r="D3" s="223"/>
      <c r="E3" s="223"/>
      <c r="F3" s="224"/>
    </row>
    <row r="4" spans="1:6" s="16" customFormat="1" ht="20.100000000000001" customHeight="1" x14ac:dyDescent="0.2">
      <c r="A4" s="222" t="s">
        <v>32</v>
      </c>
      <c r="B4" s="223"/>
      <c r="C4" s="223"/>
      <c r="D4" s="223"/>
      <c r="E4" s="223"/>
      <c r="F4" s="224"/>
    </row>
    <row r="5" spans="1:6" s="16" customFormat="1" ht="20.100000000000001" customHeight="1" x14ac:dyDescent="0.2">
      <c r="A5" s="197" t="s">
        <v>141</v>
      </c>
      <c r="B5" s="198"/>
      <c r="C5" s="198"/>
      <c r="D5" s="198"/>
      <c r="E5" s="198"/>
      <c r="F5" s="199"/>
    </row>
    <row r="6" spans="1:6" s="17" customFormat="1" ht="20.100000000000001" customHeight="1" thickBot="1" x14ac:dyDescent="0.25">
      <c r="A6" s="180"/>
      <c r="B6" s="181"/>
      <c r="C6" s="181"/>
      <c r="D6" s="181"/>
      <c r="E6" s="181"/>
      <c r="F6" s="182"/>
    </row>
    <row r="7" spans="1:6" s="9" customFormat="1" ht="20.100000000000001" customHeight="1" thickBot="1" x14ac:dyDescent="0.25">
      <c r="A7" s="29" t="s">
        <v>23</v>
      </c>
      <c r="B7" s="30" t="s">
        <v>26</v>
      </c>
      <c r="C7" s="31" t="s">
        <v>27</v>
      </c>
      <c r="D7" s="46" t="s">
        <v>28</v>
      </c>
      <c r="E7" s="47" t="s">
        <v>29</v>
      </c>
      <c r="F7" s="48" t="s">
        <v>30</v>
      </c>
    </row>
    <row r="8" spans="1:6" s="38" customFormat="1" ht="20.100000000000001" customHeight="1" thickBot="1" x14ac:dyDescent="0.3">
      <c r="A8" s="225" t="s">
        <v>288</v>
      </c>
      <c r="B8" s="226"/>
      <c r="C8" s="227"/>
      <c r="D8" s="228"/>
      <c r="E8" s="228"/>
      <c r="F8" s="229"/>
    </row>
    <row r="9" spans="1:6" ht="20.100000000000001" customHeight="1" thickBot="1" x14ac:dyDescent="0.25">
      <c r="A9" s="76" t="s">
        <v>148</v>
      </c>
      <c r="B9" s="62" t="s">
        <v>207</v>
      </c>
      <c r="C9" s="63" t="s">
        <v>8</v>
      </c>
      <c r="D9" s="123">
        <v>48.78</v>
      </c>
      <c r="E9" s="100"/>
      <c r="F9" s="122"/>
    </row>
    <row r="10" spans="1:6" ht="20.100000000000001" customHeight="1" thickBot="1" x14ac:dyDescent="0.25">
      <c r="A10" s="230"/>
      <c r="B10" s="231"/>
      <c r="C10" s="231"/>
      <c r="D10" s="231"/>
      <c r="E10" s="231"/>
      <c r="F10" s="232"/>
    </row>
  </sheetData>
  <sheetProtection selectLockedCells="1" selectUnlockedCells="1"/>
  <mergeCells count="9">
    <mergeCell ref="A1:F1"/>
    <mergeCell ref="A2:F2"/>
    <mergeCell ref="A3:F3"/>
    <mergeCell ref="A4:F4"/>
    <mergeCell ref="A10:F10"/>
    <mergeCell ref="A5:F5"/>
    <mergeCell ref="A6:F6"/>
    <mergeCell ref="A8:B8"/>
    <mergeCell ref="C8:F8"/>
  </mergeCells>
  <phoneticPr fontId="21" type="noConversion"/>
  <printOptions horizontalCentered="1"/>
  <pageMargins left="0.39370078740157483" right="0.39370078740157483" top="0.39370078740157483" bottom="0.39370078740157483" header="0.19685039370078741" footer="0.19685039370078741"/>
  <pageSetup paperSize="9" scale="7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J14" sqref="J14"/>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8.7109375" style="11" customWidth="1"/>
  </cols>
  <sheetData>
    <row r="1" spans="1:7" s="16" customFormat="1" ht="20.100000000000001" customHeight="1" x14ac:dyDescent="0.2">
      <c r="A1" s="208"/>
      <c r="B1" s="209"/>
      <c r="C1" s="209"/>
      <c r="D1" s="209"/>
      <c r="E1" s="209"/>
      <c r="F1" s="210"/>
    </row>
    <row r="2" spans="1:7" s="16" customFormat="1" ht="20.100000000000001" customHeight="1" x14ac:dyDescent="0.2">
      <c r="A2" s="222" t="s">
        <v>24</v>
      </c>
      <c r="B2" s="223"/>
      <c r="C2" s="223"/>
      <c r="D2" s="223"/>
      <c r="E2" s="223"/>
      <c r="F2" s="224"/>
    </row>
    <row r="3" spans="1:7" s="16" customFormat="1" ht="20.100000000000001" customHeight="1" x14ac:dyDescent="0.2">
      <c r="A3" s="222" t="s">
        <v>25</v>
      </c>
      <c r="B3" s="223"/>
      <c r="C3" s="223"/>
      <c r="D3" s="223"/>
      <c r="E3" s="223"/>
      <c r="F3" s="224"/>
    </row>
    <row r="4" spans="1:7" s="16" customFormat="1" ht="20.100000000000001" customHeight="1" x14ac:dyDescent="0.2">
      <c r="A4" s="222" t="s">
        <v>32</v>
      </c>
      <c r="B4" s="223"/>
      <c r="C4" s="223"/>
      <c r="D4" s="223"/>
      <c r="E4" s="223"/>
      <c r="F4" s="224"/>
    </row>
    <row r="5" spans="1:7" s="16" customFormat="1" ht="20.100000000000001" customHeight="1" x14ac:dyDescent="0.2">
      <c r="A5" s="197" t="s">
        <v>141</v>
      </c>
      <c r="B5" s="198"/>
      <c r="C5" s="198"/>
      <c r="D5" s="198"/>
      <c r="E5" s="198"/>
      <c r="F5" s="199"/>
    </row>
    <row r="6" spans="1:7" s="17" customFormat="1" ht="20.100000000000001" customHeight="1" thickBot="1" x14ac:dyDescent="0.25">
      <c r="A6" s="180"/>
      <c r="B6" s="181"/>
      <c r="C6" s="181"/>
      <c r="D6" s="181"/>
      <c r="E6" s="181"/>
      <c r="F6" s="182"/>
    </row>
    <row r="7" spans="1:7" s="9" customFormat="1" ht="20.100000000000001" customHeight="1" thickBot="1" x14ac:dyDescent="0.25">
      <c r="A7" s="29" t="s">
        <v>23</v>
      </c>
      <c r="B7" s="30" t="s">
        <v>26</v>
      </c>
      <c r="C7" s="31" t="s">
        <v>27</v>
      </c>
      <c r="D7" s="46" t="s">
        <v>28</v>
      </c>
      <c r="E7" s="47" t="s">
        <v>29</v>
      </c>
      <c r="F7" s="48" t="s">
        <v>30</v>
      </c>
    </row>
    <row r="8" spans="1:7" s="38" customFormat="1" ht="20.100000000000001" customHeight="1" thickBot="1" x14ac:dyDescent="0.3">
      <c r="A8" s="225" t="s">
        <v>289</v>
      </c>
      <c r="B8" s="226"/>
      <c r="C8" s="233"/>
      <c r="D8" s="228"/>
      <c r="E8" s="228"/>
      <c r="F8" s="229"/>
    </row>
    <row r="9" spans="1:7" s="2" customFormat="1" ht="76.5" x14ac:dyDescent="0.2">
      <c r="A9" s="75" t="s">
        <v>149</v>
      </c>
      <c r="B9" s="59" t="s">
        <v>234</v>
      </c>
      <c r="C9" s="61" t="s">
        <v>8</v>
      </c>
      <c r="D9" s="125">
        <v>58</v>
      </c>
      <c r="E9" s="100"/>
      <c r="F9" s="118"/>
    </row>
    <row r="10" spans="1:7" s="2" customFormat="1" ht="76.5" x14ac:dyDescent="0.2">
      <c r="A10" s="75" t="s">
        <v>290</v>
      </c>
      <c r="B10" s="59" t="s">
        <v>208</v>
      </c>
      <c r="C10" s="61" t="s">
        <v>8</v>
      </c>
      <c r="D10" s="125">
        <v>344.56</v>
      </c>
      <c r="E10" s="100"/>
      <c r="F10" s="118"/>
    </row>
    <row r="11" spans="1:7" s="52" customFormat="1" ht="20.100000000000001" customHeight="1" x14ac:dyDescent="0.2">
      <c r="A11" s="75" t="s">
        <v>291</v>
      </c>
      <c r="B11" s="59" t="s">
        <v>235</v>
      </c>
      <c r="C11" s="61" t="s">
        <v>8</v>
      </c>
      <c r="D11" s="125">
        <v>58</v>
      </c>
      <c r="E11" s="100"/>
      <c r="F11" s="118"/>
      <c r="G11" s="39"/>
    </row>
    <row r="12" spans="1:7" s="52" customFormat="1" ht="25.5" x14ac:dyDescent="0.2">
      <c r="A12" s="75" t="s">
        <v>292</v>
      </c>
      <c r="B12" s="59" t="s">
        <v>399</v>
      </c>
      <c r="C12" s="61" t="s">
        <v>8</v>
      </c>
      <c r="D12" s="125">
        <v>8.5399999999999991</v>
      </c>
      <c r="E12" s="100"/>
      <c r="F12" s="118"/>
      <c r="G12" s="39"/>
    </row>
    <row r="13" spans="1:7" s="52" customFormat="1" ht="25.5" x14ac:dyDescent="0.2">
      <c r="A13" s="75" t="s">
        <v>293</v>
      </c>
      <c r="B13" s="59" t="s">
        <v>237</v>
      </c>
      <c r="C13" s="61" t="s">
        <v>8</v>
      </c>
      <c r="D13" s="125">
        <v>4.8600000000000003</v>
      </c>
      <c r="E13" s="100"/>
      <c r="F13" s="118"/>
      <c r="G13" s="39"/>
    </row>
    <row r="14" spans="1:7" s="52" customFormat="1" ht="25.5" x14ac:dyDescent="0.2">
      <c r="A14" s="75" t="s">
        <v>294</v>
      </c>
      <c r="B14" s="59" t="s">
        <v>400</v>
      </c>
      <c r="C14" s="61" t="s">
        <v>8</v>
      </c>
      <c r="D14" s="125">
        <v>9.5</v>
      </c>
      <c r="E14" s="100"/>
      <c r="F14" s="118"/>
      <c r="G14" s="39"/>
    </row>
    <row r="15" spans="1:7" s="52" customFormat="1" ht="25.5" x14ac:dyDescent="0.2">
      <c r="A15" s="75" t="s">
        <v>295</v>
      </c>
      <c r="B15" s="59" t="s">
        <v>238</v>
      </c>
      <c r="C15" s="61" t="s">
        <v>8</v>
      </c>
      <c r="D15" s="125">
        <v>40.799999999999997</v>
      </c>
      <c r="E15" s="100"/>
      <c r="F15" s="118"/>
      <c r="G15" s="39"/>
    </row>
    <row r="16" spans="1:7" s="52" customFormat="1" ht="20.100000000000001" customHeight="1" x14ac:dyDescent="0.2">
      <c r="A16" s="75" t="s">
        <v>296</v>
      </c>
      <c r="B16" s="59" t="s">
        <v>239</v>
      </c>
      <c r="C16" s="61" t="s">
        <v>8</v>
      </c>
      <c r="D16" s="125">
        <f>805.5+361.2+43-687</f>
        <v>522.70000000000005</v>
      </c>
      <c r="E16" s="100"/>
      <c r="F16" s="118"/>
      <c r="G16" s="39"/>
    </row>
    <row r="17" spans="1:7" s="52" customFormat="1" ht="20.100000000000001" customHeight="1" x14ac:dyDescent="0.2">
      <c r="A17" s="75" t="s">
        <v>297</v>
      </c>
      <c r="B17" s="59" t="s">
        <v>240</v>
      </c>
      <c r="C17" s="61" t="s">
        <v>8</v>
      </c>
      <c r="D17" s="125">
        <f>53.25*3</f>
        <v>159.75</v>
      </c>
      <c r="E17" s="100"/>
      <c r="F17" s="118"/>
      <c r="G17" s="39"/>
    </row>
    <row r="18" spans="1:7" s="52" customFormat="1" ht="20.100000000000001" customHeight="1" x14ac:dyDescent="0.2">
      <c r="A18" s="75" t="s">
        <v>298</v>
      </c>
      <c r="B18" s="59" t="s">
        <v>241</v>
      </c>
      <c r="C18" s="61" t="s">
        <v>8</v>
      </c>
      <c r="D18" s="125">
        <f>53.25+68.2+361.2+43</f>
        <v>525.65</v>
      </c>
      <c r="E18" s="100"/>
      <c r="F18" s="118"/>
      <c r="G18" s="39"/>
    </row>
    <row r="19" spans="1:7" s="52" customFormat="1" ht="38.25" x14ac:dyDescent="0.2">
      <c r="A19" s="75" t="s">
        <v>299</v>
      </c>
      <c r="B19" s="59" t="s">
        <v>269</v>
      </c>
      <c r="C19" s="61"/>
      <c r="D19" s="125">
        <v>53.25</v>
      </c>
      <c r="E19" s="100"/>
      <c r="F19" s="118"/>
      <c r="G19" s="39"/>
    </row>
    <row r="20" spans="1:7" s="2" customFormat="1" ht="20.100000000000001" customHeight="1" x14ac:dyDescent="0.2">
      <c r="A20" s="75" t="s">
        <v>300</v>
      </c>
      <c r="B20" s="19" t="s">
        <v>44</v>
      </c>
      <c r="C20" s="20" t="s">
        <v>8</v>
      </c>
      <c r="D20" s="125">
        <f>344.56-147.32</f>
        <v>197.24</v>
      </c>
      <c r="E20" s="100"/>
      <c r="F20" s="118"/>
    </row>
    <row r="21" spans="1:7" s="52" customFormat="1" ht="20.100000000000001" customHeight="1" x14ac:dyDescent="0.2">
      <c r="A21" s="75" t="s">
        <v>301</v>
      </c>
      <c r="B21" s="124" t="s">
        <v>242</v>
      </c>
      <c r="C21" s="20" t="s">
        <v>8</v>
      </c>
      <c r="D21" s="125">
        <v>330.66</v>
      </c>
      <c r="E21" s="100"/>
      <c r="F21" s="118"/>
      <c r="G21" s="39"/>
    </row>
    <row r="22" spans="1:7" s="49" customFormat="1" ht="20.100000000000001" customHeight="1" x14ac:dyDescent="0.2">
      <c r="A22" s="75" t="s">
        <v>302</v>
      </c>
      <c r="B22" s="59" t="s">
        <v>225</v>
      </c>
      <c r="C22" s="61" t="s">
        <v>6</v>
      </c>
      <c r="D22" s="125">
        <v>80.2</v>
      </c>
      <c r="E22" s="100"/>
      <c r="F22" s="118"/>
      <c r="G22" s="1"/>
    </row>
    <row r="23" spans="1:7" s="49" customFormat="1" ht="20.100000000000001" customHeight="1" x14ac:dyDescent="0.2">
      <c r="A23" s="75" t="s">
        <v>303</v>
      </c>
      <c r="B23" s="59" t="s">
        <v>224</v>
      </c>
      <c r="C23" s="61" t="s">
        <v>6</v>
      </c>
      <c r="D23" s="125">
        <v>429</v>
      </c>
      <c r="E23" s="100"/>
      <c r="F23" s="118"/>
      <c r="G23" s="1"/>
    </row>
    <row r="24" spans="1:7" s="49" customFormat="1" ht="20.100000000000001" customHeight="1" x14ac:dyDescent="0.2">
      <c r="A24" s="75" t="s">
        <v>304</v>
      </c>
      <c r="B24" s="59" t="s">
        <v>223</v>
      </c>
      <c r="C24" s="61" t="s">
        <v>8</v>
      </c>
      <c r="D24" s="125">
        <f>34.28*0.07</f>
        <v>2.3996000000000004</v>
      </c>
      <c r="E24" s="100"/>
      <c r="F24" s="118"/>
      <c r="G24" s="1"/>
    </row>
    <row r="25" spans="1:7" s="49" customFormat="1" ht="20.100000000000001" customHeight="1" thickBot="1" x14ac:dyDescent="0.25">
      <c r="A25" s="75" t="s">
        <v>305</v>
      </c>
      <c r="B25" s="19" t="s">
        <v>45</v>
      </c>
      <c r="C25" s="61" t="s">
        <v>8</v>
      </c>
      <c r="D25" s="125">
        <f>44.1*0.05</f>
        <v>2.2050000000000001</v>
      </c>
      <c r="E25" s="100"/>
      <c r="F25" s="118"/>
      <c r="G25" s="1"/>
    </row>
    <row r="26" spans="1:7" ht="20.100000000000001" customHeight="1" thickBot="1" x14ac:dyDescent="0.25">
      <c r="A26" s="230"/>
      <c r="B26" s="231"/>
      <c r="C26" s="231"/>
      <c r="D26" s="231"/>
      <c r="E26" s="231"/>
      <c r="F26" s="232"/>
    </row>
  </sheetData>
  <sheetProtection selectLockedCells="1" selectUnlockedCells="1"/>
  <mergeCells count="9">
    <mergeCell ref="A26:F26"/>
    <mergeCell ref="A8:B8"/>
    <mergeCell ref="C8:F8"/>
    <mergeCell ref="A1:F1"/>
    <mergeCell ref="A2:F2"/>
    <mergeCell ref="A3:F3"/>
    <mergeCell ref="A4:F4"/>
    <mergeCell ref="A5:F5"/>
    <mergeCell ref="A6:F6"/>
  </mergeCells>
  <phoneticPr fontId="21" type="noConversion"/>
  <printOptions horizontalCentered="1"/>
  <pageMargins left="0.39370078740157483" right="0.39370078740157483" top="0.39370078740157483" bottom="0.59055118110236227" header="0.19685039370078741" footer="0.19685039370078741"/>
  <pageSetup paperSize="9" scale="7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E25" sqref="E25"/>
    </sheetView>
  </sheetViews>
  <sheetFormatPr defaultRowHeight="12.75" x14ac:dyDescent="0.2"/>
  <cols>
    <col min="1" max="1" width="8.7109375" customWidth="1"/>
    <col min="2" max="2" width="70.7109375" style="10" customWidth="1"/>
    <col min="3" max="3" width="6.7109375" style="11" customWidth="1"/>
    <col min="4" max="4" width="11.7109375" style="11" customWidth="1"/>
    <col min="5" max="5" width="13.7109375" style="11" customWidth="1"/>
    <col min="6" max="6" width="18.7109375" style="11" customWidth="1"/>
  </cols>
  <sheetData>
    <row r="1" spans="1:6" s="16" customFormat="1" ht="20.100000000000001" customHeight="1" x14ac:dyDescent="0.2">
      <c r="A1" s="208"/>
      <c r="B1" s="209"/>
      <c r="C1" s="209"/>
      <c r="D1" s="209"/>
      <c r="E1" s="209"/>
      <c r="F1" s="210"/>
    </row>
    <row r="2" spans="1:6" s="16" customFormat="1" ht="20.100000000000001" customHeight="1" x14ac:dyDescent="0.2">
      <c r="A2" s="222" t="s">
        <v>24</v>
      </c>
      <c r="B2" s="223"/>
      <c r="C2" s="223"/>
      <c r="D2" s="223"/>
      <c r="E2" s="223"/>
      <c r="F2" s="224"/>
    </row>
    <row r="3" spans="1:6" s="16" customFormat="1" ht="20.100000000000001" customHeight="1" x14ac:dyDescent="0.2">
      <c r="A3" s="222" t="s">
        <v>25</v>
      </c>
      <c r="B3" s="223"/>
      <c r="C3" s="223"/>
      <c r="D3" s="223"/>
      <c r="E3" s="223"/>
      <c r="F3" s="224"/>
    </row>
    <row r="4" spans="1:6" s="16" customFormat="1" ht="20.100000000000001" customHeight="1" x14ac:dyDescent="0.2">
      <c r="A4" s="222" t="s">
        <v>32</v>
      </c>
      <c r="B4" s="223"/>
      <c r="C4" s="223"/>
      <c r="D4" s="223"/>
      <c r="E4" s="223"/>
      <c r="F4" s="224"/>
    </row>
    <row r="5" spans="1:6" s="16" customFormat="1" ht="20.100000000000001" customHeight="1" x14ac:dyDescent="0.2">
      <c r="A5" s="197" t="s">
        <v>141</v>
      </c>
      <c r="B5" s="198"/>
      <c r="C5" s="198"/>
      <c r="D5" s="198"/>
      <c r="E5" s="198"/>
      <c r="F5" s="199"/>
    </row>
    <row r="6" spans="1:6" s="17" customFormat="1" ht="20.100000000000001" customHeight="1" thickBot="1" x14ac:dyDescent="0.25">
      <c r="A6" s="180"/>
      <c r="B6" s="181"/>
      <c r="C6" s="181"/>
      <c r="D6" s="181"/>
      <c r="E6" s="181"/>
      <c r="F6" s="182"/>
    </row>
    <row r="7" spans="1:6" s="9" customFormat="1" ht="20.100000000000001" customHeight="1" thickBot="1" x14ac:dyDescent="0.25">
      <c r="A7" s="29" t="s">
        <v>23</v>
      </c>
      <c r="B7" s="30" t="s">
        <v>26</v>
      </c>
      <c r="C7" s="31" t="s">
        <v>27</v>
      </c>
      <c r="D7" s="46" t="s">
        <v>28</v>
      </c>
      <c r="E7" s="47" t="s">
        <v>29</v>
      </c>
      <c r="F7" s="48" t="s">
        <v>30</v>
      </c>
    </row>
    <row r="8" spans="1:6" s="38" customFormat="1" ht="20.100000000000001" customHeight="1" thickBot="1" x14ac:dyDescent="0.3">
      <c r="A8" s="225" t="s">
        <v>306</v>
      </c>
      <c r="B8" s="226"/>
      <c r="C8" s="227"/>
      <c r="D8" s="228"/>
      <c r="E8" s="228"/>
      <c r="F8" s="229"/>
    </row>
    <row r="9" spans="1:6" ht="20.100000000000001" customHeight="1" x14ac:dyDescent="0.2">
      <c r="A9" s="75" t="s">
        <v>150</v>
      </c>
      <c r="B9" s="55" t="s">
        <v>83</v>
      </c>
      <c r="C9" s="56" t="s">
        <v>8</v>
      </c>
      <c r="D9" s="97">
        <f>752.25+361.2+43</f>
        <v>1156.45</v>
      </c>
      <c r="E9" s="99"/>
      <c r="F9" s="120"/>
    </row>
    <row r="10" spans="1:6" ht="20.100000000000001" customHeight="1" x14ac:dyDescent="0.2">
      <c r="A10" s="75" t="s">
        <v>151</v>
      </c>
      <c r="B10" s="124" t="s">
        <v>243</v>
      </c>
      <c r="C10" s="20" t="s">
        <v>8</v>
      </c>
      <c r="D10" s="97">
        <f>752.25+43</f>
        <v>795.25</v>
      </c>
      <c r="E10" s="100"/>
      <c r="F10" s="118"/>
    </row>
    <row r="11" spans="1:6" ht="20.100000000000001" customHeight="1" x14ac:dyDescent="0.2">
      <c r="A11" s="75" t="s">
        <v>152</v>
      </c>
      <c r="B11" s="59" t="s">
        <v>275</v>
      </c>
      <c r="C11" s="20" t="s">
        <v>8</v>
      </c>
      <c r="D11" s="97">
        <v>361.2</v>
      </c>
      <c r="E11" s="100"/>
      <c r="F11" s="118"/>
    </row>
    <row r="12" spans="1:6" ht="20.100000000000001" customHeight="1" x14ac:dyDescent="0.2">
      <c r="A12" s="75" t="s">
        <v>153</v>
      </c>
      <c r="B12" s="127" t="s">
        <v>244</v>
      </c>
      <c r="C12" s="20" t="s">
        <v>8</v>
      </c>
      <c r="D12" s="97">
        <v>380.7</v>
      </c>
      <c r="E12" s="100"/>
      <c r="F12" s="118"/>
    </row>
    <row r="13" spans="1:6" ht="25.5" x14ac:dyDescent="0.2">
      <c r="A13" s="75" t="s">
        <v>154</v>
      </c>
      <c r="B13" s="19" t="s">
        <v>66</v>
      </c>
      <c r="C13" s="20" t="s">
        <v>8</v>
      </c>
      <c r="D13" s="97">
        <v>15.32</v>
      </c>
      <c r="E13" s="100"/>
      <c r="F13" s="118"/>
    </row>
    <row r="14" spans="1:6" ht="20.100000000000001" customHeight="1" x14ac:dyDescent="0.2">
      <c r="A14" s="75" t="s">
        <v>155</v>
      </c>
      <c r="B14" s="19" t="s">
        <v>95</v>
      </c>
      <c r="C14" s="20" t="s">
        <v>8</v>
      </c>
      <c r="D14" s="97">
        <v>168.08</v>
      </c>
      <c r="E14" s="100"/>
      <c r="F14" s="118"/>
    </row>
    <row r="15" spans="1:6" ht="20.100000000000001" customHeight="1" x14ac:dyDescent="0.2">
      <c r="A15" s="75" t="s">
        <v>156</v>
      </c>
      <c r="B15" s="59" t="s">
        <v>236</v>
      </c>
      <c r="C15" s="20" t="s">
        <v>8</v>
      </c>
      <c r="D15" s="97">
        <v>78.599999999999994</v>
      </c>
      <c r="E15" s="100"/>
      <c r="F15" s="118"/>
    </row>
    <row r="16" spans="1:6" ht="20.100000000000001" customHeight="1" x14ac:dyDescent="0.2">
      <c r="A16" s="75" t="s">
        <v>157</v>
      </c>
      <c r="B16" s="19" t="s">
        <v>96</v>
      </c>
      <c r="C16" s="20" t="s">
        <v>8</v>
      </c>
      <c r="D16" s="97">
        <f>429*0.07</f>
        <v>30.03</v>
      </c>
      <c r="E16" s="100"/>
      <c r="F16" s="118"/>
    </row>
    <row r="17" spans="1:6" ht="25.5" x14ac:dyDescent="0.2">
      <c r="A17" s="75" t="s">
        <v>262</v>
      </c>
      <c r="B17" s="23" t="s">
        <v>63</v>
      </c>
      <c r="C17" s="20" t="s">
        <v>6</v>
      </c>
      <c r="D17" s="126">
        <v>58.4</v>
      </c>
      <c r="E17" s="100"/>
      <c r="F17" s="118"/>
    </row>
    <row r="18" spans="1:6" ht="20.100000000000001" customHeight="1" x14ac:dyDescent="0.2">
      <c r="A18" s="75" t="s">
        <v>158</v>
      </c>
      <c r="B18" s="23" t="s">
        <v>62</v>
      </c>
      <c r="C18" s="20" t="s">
        <v>8</v>
      </c>
      <c r="D18" s="97">
        <v>18.329999999999998</v>
      </c>
      <c r="E18" s="100"/>
      <c r="F18" s="118"/>
    </row>
    <row r="19" spans="1:6" ht="20.100000000000001" customHeight="1" thickBot="1" x14ac:dyDescent="0.25">
      <c r="A19" s="75" t="s">
        <v>159</v>
      </c>
      <c r="B19" s="53" t="s">
        <v>128</v>
      </c>
      <c r="C19" s="64" t="s">
        <v>8</v>
      </c>
      <c r="D19" s="97">
        <v>7</v>
      </c>
      <c r="E19" s="101"/>
      <c r="F19" s="118"/>
    </row>
    <row r="20" spans="1:6" ht="20.100000000000001" customHeight="1" thickBot="1" x14ac:dyDescent="0.25">
      <c r="A20" s="230"/>
      <c r="B20" s="231"/>
      <c r="C20" s="231"/>
      <c r="D20" s="231"/>
      <c r="E20" s="231"/>
      <c r="F20" s="232"/>
    </row>
  </sheetData>
  <sheetProtection selectLockedCells="1" selectUnlockedCells="1"/>
  <mergeCells count="9">
    <mergeCell ref="A1:F1"/>
    <mergeCell ref="A2:F2"/>
    <mergeCell ref="A3:F3"/>
    <mergeCell ref="A4:F4"/>
    <mergeCell ref="A20:F20"/>
    <mergeCell ref="A5:F5"/>
    <mergeCell ref="A6:F6"/>
    <mergeCell ref="A8:B8"/>
    <mergeCell ref="C8:F8"/>
  </mergeCells>
  <phoneticPr fontId="21" type="noConversion"/>
  <printOptions horizontalCentered="1"/>
  <pageMargins left="0.39370078740157483" right="0.39370078740157483" top="0.39370078740157483" bottom="0.59055118110236227" header="0.19685039370078741" footer="0.19685039370078741"/>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17</vt:i4>
      </vt:variant>
      <vt:variant>
        <vt:lpstr>Intervalos nomeados</vt:lpstr>
      </vt:variant>
      <vt:variant>
        <vt:i4>15</vt:i4>
      </vt:variant>
    </vt:vector>
  </HeadingPairs>
  <TitlesOfParts>
    <vt:vector size="32" baseType="lpstr">
      <vt:lpstr>GERAL</vt:lpstr>
      <vt:lpstr>1-GERENCIAMENTO</vt:lpstr>
      <vt:lpstr>2-SERVIÇOS PRELIMINARES</vt:lpstr>
      <vt:lpstr>3-SUPERESTRUTURA</vt:lpstr>
      <vt:lpstr>4-ALVENARIA</vt:lpstr>
      <vt:lpstr>5-ESQUADRIAS</vt:lpstr>
      <vt:lpstr>6-VIDROS</vt:lpstr>
      <vt:lpstr>7-REVESTIMENTOS</vt:lpstr>
      <vt:lpstr>8-PINTURA</vt:lpstr>
      <vt:lpstr>9-COBERTURA</vt:lpstr>
      <vt:lpstr>10-IMPERMEABILIZAÇÃO</vt:lpstr>
      <vt:lpstr>11-SERVIÇOS COMPLEMENTARES</vt:lpstr>
      <vt:lpstr>12-INSTALAÇÕES ELÉTRICAS</vt:lpstr>
      <vt:lpstr>13-INSTALAÇÕES HIDROSSANITÁRIAS</vt:lpstr>
      <vt:lpstr>14-TELECOMUNICAÇÕES</vt:lpstr>
      <vt:lpstr>15-INCÊNDIO</vt:lpstr>
      <vt:lpstr>CRONOGRAMA</vt:lpstr>
      <vt:lpstr>'10-IMPERMEABILIZAÇÃO'!Titulos_de_impressao</vt:lpstr>
      <vt:lpstr>'11-SERVIÇOS COMPLEMENTARES'!Titulos_de_impressao</vt:lpstr>
      <vt:lpstr>'12-INSTALAÇÕES ELÉTRICAS'!Titulos_de_impressao</vt:lpstr>
      <vt:lpstr>'13-INSTALAÇÕES HIDROSSANITÁRIAS'!Titulos_de_impressao</vt:lpstr>
      <vt:lpstr>'14-TELECOMUNICAÇÕES'!Titulos_de_impressao</vt:lpstr>
      <vt:lpstr>'15-INCÊNDIO'!Titulos_de_impressao</vt:lpstr>
      <vt:lpstr>'1-GERENCIAMENTO'!Titulos_de_impressao</vt:lpstr>
      <vt:lpstr>'2-SERVIÇOS PRELIMINARES'!Titulos_de_impressao</vt:lpstr>
      <vt:lpstr>'3-SUPERESTRUTURA'!Titulos_de_impressao</vt:lpstr>
      <vt:lpstr>'4-ALVENARIA'!Titulos_de_impressao</vt:lpstr>
      <vt:lpstr>'5-ESQUADRIAS'!Titulos_de_impressao</vt:lpstr>
      <vt:lpstr>'6-VIDROS'!Titulos_de_impressao</vt:lpstr>
      <vt:lpstr>'7-REVESTIMENTOS'!Titulos_de_impressao</vt:lpstr>
      <vt:lpstr>'8-PINTURA'!Titulos_de_impressao</vt:lpstr>
      <vt:lpstr>'9-COBERTURA'!Titulos_de_impressao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UFOP</cp:lastModifiedBy>
  <cp:lastPrinted>2017-08-04T12:39:44Z</cp:lastPrinted>
  <dcterms:created xsi:type="dcterms:W3CDTF">2009-10-09T18:36:29Z</dcterms:created>
  <dcterms:modified xsi:type="dcterms:W3CDTF">2017-08-04T13:22:55Z</dcterms:modified>
</cp:coreProperties>
</file>