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2" tabRatio="935" activeTab="0"/>
  </bookViews>
  <sheets>
    <sheet name="GERAL" sheetId="1" r:id="rId1"/>
    <sheet name="1-GERENC" sheetId="2" r:id="rId2"/>
    <sheet name="2-SERV. PRELIM" sheetId="3" r:id="rId3"/>
    <sheet name="3-ESQ" sheetId="4" r:id="rId4"/>
    <sheet name="4-VID" sheetId="5" r:id="rId5"/>
    <sheet name="5-REVEST" sheetId="6" r:id="rId6"/>
    <sheet name="6-PINT" sheetId="7" r:id="rId7"/>
    <sheet name="7-COBERTURA" sheetId="8" r:id="rId8"/>
    <sheet name="8-SERV. COMP." sheetId="9" r:id="rId9"/>
    <sheet name="9-ELÉTRICAS" sheetId="10" r:id="rId10"/>
    <sheet name="10-I.HIDROS." sheetId="11" r:id="rId11"/>
    <sheet name="11-TELECOM." sheetId="12" r:id="rId12"/>
    <sheet name="12-INCÊNDIO" sheetId="13" r:id="rId13"/>
    <sheet name="CRONO" sheetId="14" r:id="rId14"/>
  </sheets>
  <externalReferences>
    <externalReference r:id="rId17"/>
  </externalReferences>
  <definedNames>
    <definedName name="_1Excel_BuiltIn_Print_Area_2_1">#REF!</definedName>
    <definedName name="_xlfn.CONCAT" hidden="1">#NAME?</definedName>
    <definedName name="_xlfn.IFERROR" hidden="1">#NAME?</definedName>
    <definedName name="_xlnm.Print_Area" localSheetId="10">'10-I.HIDROS.'!$A$1:$F$24</definedName>
    <definedName name="_xlnm.Print_Area" localSheetId="11">'11-TELECOM.'!$A$1:$F$11</definedName>
    <definedName name="_xlnm.Print_Area" localSheetId="2">'2-SERV. PRELIM'!$A$1:$F$18</definedName>
    <definedName name="_xlnm.Print_Area" localSheetId="3">'3-ESQ'!$A$1:$F$20</definedName>
    <definedName name="_xlnm.Print_Area" localSheetId="5">'5-REVEST'!$A$1:$F$23</definedName>
    <definedName name="_xlnm.Print_Area" localSheetId="6">'6-PINT'!$A$1:$F$15</definedName>
    <definedName name="_xlnm.Print_Area" localSheetId="8">'8-SERV. COMP.'!$A$1:$F$13</definedName>
    <definedName name="_xlnm.Print_Area" localSheetId="9">'9-ELÉTRICAS'!$A$1:$F$31</definedName>
    <definedName name="_xlnm.Print_Area" localSheetId="13">'CRONO'!$A$1:$G$51</definedName>
    <definedName name="_xlnm.Print_Area" localSheetId="0">'GERAL'!$A$1:$C$23</definedName>
    <definedName name="Excel_BuiltIn_Print_Area_21">#REF!</definedName>
    <definedName name="Excel_BuiltIn_Print_Area_6">#REF!</definedName>
    <definedName name="Excel_BuiltIn_Print_Titles_10">#REF!</definedName>
    <definedName name="Excel_BuiltIn_Print_Titles_3">#REF!</definedName>
    <definedName name="Excel_BuiltIn_Print_Titles_4">#REF!</definedName>
    <definedName name="Excel_BuiltIn_Print_Titles_5">#REF!</definedName>
    <definedName name="Excel_BuiltIn_Print_Titles_6">#REF!</definedName>
    <definedName name="Excel_BuiltIn_Print_Titles_7">#REF!</definedName>
    <definedName name="Excel_BuiltIn_Print_Titles_9">#REF!</definedName>
    <definedName name="_xlnm.Print_Area" localSheetId="10">'10-I.HIDROS.'!$A$1:$F$25</definedName>
    <definedName name="_xlnm.Print_Area" localSheetId="11">'11-TELECOM.'!$A$1:$F$11</definedName>
    <definedName name="_xlnm.Print_Area" localSheetId="12">'12-INCÊNDIO'!$A$1:$F$16</definedName>
    <definedName name="_xlnm.Print_Area" localSheetId="3">'3-ESQ'!$A$1:$F$20</definedName>
    <definedName name="_xlnm.Print_Area" localSheetId="4">'4-VID'!$A$1:$F$12</definedName>
    <definedName name="_xlnm.Print_Area" localSheetId="5">'5-REVEST'!$A$1:$F$24</definedName>
    <definedName name="_xlnm.Print_Area" localSheetId="6">'6-PINT'!$A$1:$F$16</definedName>
    <definedName name="_xlnm.Print_Area" localSheetId="8">'8-SERV. COMP.'!$A$1:$F$14</definedName>
    <definedName name="_xlnm.Print_Area" localSheetId="9">'9-ELÉTRICAS'!$A$1:$F$32</definedName>
    <definedName name="_xlnm.Print_Area" localSheetId="13">'CRONO'!$A$1:$G$51</definedName>
    <definedName name="_xlnm.Print_Area" localSheetId="0">'GERAL'!$A$1:$C$23</definedName>
    <definedName name="_xlnm.Print_Titles" localSheetId="10">'10-I.HIDROS.'!$1:$7</definedName>
    <definedName name="_xlnm.Print_Titles" localSheetId="11">'11-TELECOM.'!$1:$7</definedName>
    <definedName name="_xlnm.Print_Titles" localSheetId="12">'12-INCÊNDIO'!$1:$7</definedName>
    <definedName name="_xlnm.Print_Titles" localSheetId="1">'1-GERENC'!$1:$7</definedName>
    <definedName name="_xlnm.Print_Titles" localSheetId="2">'2-SERV. PRELIM'!$1:$7</definedName>
    <definedName name="_xlnm.Print_Titles" localSheetId="3">'3-ESQ'!$1:$7</definedName>
    <definedName name="_xlnm.Print_Titles" localSheetId="4">'4-VID'!$7:$7</definedName>
    <definedName name="_xlnm.Print_Titles" localSheetId="5">'5-REVEST'!$1:$7</definedName>
    <definedName name="_xlnm.Print_Titles" localSheetId="6">'6-PINT'!$1:$7</definedName>
    <definedName name="_xlnm.Print_Titles" localSheetId="7">'7-COBERTURA'!$1:$7</definedName>
    <definedName name="_xlnm.Print_Titles" localSheetId="8">'8-SERV. COMP.'!$1:$7</definedName>
    <definedName name="_xlnm.Print_Titles" localSheetId="9">'9-ELÉTRICAS'!$1:$7</definedName>
  </definedNames>
  <calcPr fullCalcOnLoad="1"/>
</workbook>
</file>

<file path=xl/sharedStrings.xml><?xml version="1.0" encoding="utf-8"?>
<sst xmlns="http://schemas.openxmlformats.org/spreadsheetml/2006/main" count="362" uniqueCount="151">
  <si>
    <t>DESCRIÇÃO</t>
  </si>
  <si>
    <t>%</t>
  </si>
  <si>
    <t>UNIVERSIDADE FEDERAL DE OURO PRETO - UFOP</t>
  </si>
  <si>
    <t xml:space="preserve">Materiais e mão de obra para execução dos serviços especificados </t>
  </si>
  <si>
    <t>CONCLUSÃO DAS MORADIAS 13 E 14</t>
  </si>
  <si>
    <t xml:space="preserve">CAMPUS MORRO DO CRUZEIRO - OURO PRETO </t>
  </si>
  <si>
    <t>TOTAL GERAL COM BDI</t>
  </si>
  <si>
    <t xml:space="preserve"> BDI (INCLUÍDO INDIVIDUALMENTE EM CADA SERVIÇO)</t>
  </si>
  <si>
    <t xml:space="preserve">               Mão de obra e Materiais para execução dos serviços especificados </t>
  </si>
  <si>
    <r>
      <t xml:space="preserve">CAMPUS MORRO DO CRUZEIRO - OURO PRETO </t>
    </r>
    <r>
      <rPr>
        <b/>
        <sz val="16"/>
        <color indexed="22"/>
        <rFont val="Arial"/>
        <family val="2"/>
      </rPr>
      <t xml:space="preserve">O </t>
    </r>
  </si>
  <si>
    <t>ITEM</t>
  </si>
  <si>
    <t>ESPECIFICAÇÃO</t>
  </si>
  <si>
    <t>UNID</t>
  </si>
  <si>
    <t>QUANT</t>
  </si>
  <si>
    <t>PREÇO UNIT</t>
  </si>
  <si>
    <t>PREÇO TOTAL</t>
  </si>
  <si>
    <t>GERENCIAMENTO DE OBRAS / FISCALIZAÇÃO</t>
  </si>
  <si>
    <t>TOTAL</t>
  </si>
  <si>
    <t>SERVIÇOS PRELIMINARES TÉCNICOS</t>
  </si>
  <si>
    <t>Placa de obra em chapa galvanizada (3,00 x 2,00 m) - em chapa galvanizada - fornecimento e colocação</t>
  </si>
  <si>
    <t>m²</t>
  </si>
  <si>
    <t>Remoção de piso tátil quebrado nas áreas externas, sem reaproveitamento</t>
  </si>
  <si>
    <t>Carga manual de entulho em caminhao basculante 6m³</t>
  </si>
  <si>
    <t>m³</t>
  </si>
  <si>
    <t>Manobras e descarga de entulho em caminhao basculante 6m³</t>
  </si>
  <si>
    <t>Transporte de entulho com caminhao basculante 6 m³, rodovia pavimentada, dmt 0,5 a 1,0 km</t>
  </si>
  <si>
    <t>Mobilização e desmobilização de pessoal e equipamentos.</t>
  </si>
  <si>
    <t>unid</t>
  </si>
  <si>
    <t xml:space="preserve">CAMPUS MORRO DO CRUZEIRO - OURO PRETO O </t>
  </si>
  <si>
    <t>ESQUADRIAS</t>
  </si>
  <si>
    <r>
      <t>P1.</t>
    </r>
    <r>
      <rPr>
        <sz val="10"/>
        <rFont val="Arial"/>
        <family val="2"/>
      </rPr>
      <t xml:space="preserve"> Porta em compensado naval 20 mm, revestida com laminado melamínico, em ambos os lados, com fechadura de tarjeta livre/ocupado na cor cinza claro (ref. 309 MAC da Formiplac ou equivalente), dimensões 60X180cm</t>
    </r>
    <r>
      <rPr>
        <b/>
        <sz val="10"/>
        <rFont val="Arial"/>
        <family val="2"/>
      </rPr>
      <t>.</t>
    </r>
    <r>
      <rPr>
        <sz val="10"/>
        <rFont val="Arial"/>
        <family val="2"/>
      </rPr>
      <t xml:space="preserve"> Para boxes das instalações sanitárias - fornecimento e instalação</t>
    </r>
  </si>
  <si>
    <t>Fechadura completa com maçaneta tipo alavanca compatível com portas P4 e P10 - fornecimento e instalação</t>
  </si>
  <si>
    <t>Alizares em “Angelim Pedra” - apenas assentamento</t>
  </si>
  <si>
    <t>Fecho tipo haste 40cm alumínio para J1- fornecimento e instalação</t>
  </si>
  <si>
    <t>Puxadores para janela guilhotina em madeira e fecho modelo prisioneiro em latão, referência 530 – União Mundial para J2 - fornecimento e instalação</t>
  </si>
  <si>
    <t>Fecho concha de embutir em latão, referência 505 – União Mundial para J4 - fornecimento e instalação</t>
  </si>
  <si>
    <t>m</t>
  </si>
  <si>
    <t>VIDROS</t>
  </si>
  <si>
    <t>Vidro liso incolor, 6mm, para janelas J1 e J2, pavimento superior de ambas as casas - fornecimento e assentamento com massa</t>
  </si>
  <si>
    <t>Espelho cristal esp 4mm com parafusos finesson ou equivalente - fornecimento e instalação</t>
  </si>
  <si>
    <t xml:space="preserve">CAMPUS MORRO DO CRUZEIRO - OURO PRETO  </t>
  </si>
  <si>
    <t>REVESTIMENTOS</t>
  </si>
  <si>
    <t>5.1</t>
  </si>
  <si>
    <t>PISOS</t>
  </si>
  <si>
    <t>Assentamento de piso cerâmico para cozinha e parte da área de serviço da casa 14, exclusive piso cerâmico, inclusive argamassa colante e rejuntamento conforme especificações de projeto</t>
  </si>
  <si>
    <r>
      <t>A9</t>
    </r>
    <r>
      <rPr>
        <sz val="10"/>
        <rFont val="Arial"/>
        <family val="2"/>
      </rPr>
      <t xml:space="preserve">. Piso podotátil de concreto de alerta 200X200X20mm, vermelho (ref. Arco, e PTC-A para alerta, ou equivalente). Piso podotátil de concreto de direcional 200X200X20mm, vermelho (ref. Arco, PTC-D para direcional, ou equivalente). Pisos assentados com argamassa 1:4 com uma desempenadeira dentada. As peças serão assentadas com “Junta seca” (sem espaçamento). </t>
    </r>
  </si>
  <si>
    <r>
      <t>A5.</t>
    </r>
    <r>
      <rPr>
        <sz val="10"/>
        <rFont val="Arial"/>
        <family val="2"/>
      </rPr>
      <t xml:space="preserve"> Soleira em granito “Cinza andorinha”, com acabamento polido, assentado com argamassa específica (Ref. Mármores e granitos interno Weber quartzolit ou equivalente), sobre contrapiso de cimento e areia traço 1:3, nivelado, com espessura de 20 mm e largura igual a das paredes. Para todas as portas onde há mudança de piso e mudança de área interna para externa.</t>
    </r>
  </si>
  <si>
    <t>Rodapé com revestimento em granito, cinza andorinha, esp. 2cm, altura 7 cm, assentamento com argamassa industrializada, inclusive rejuntamento</t>
  </si>
  <si>
    <t>Remoção do piso do último degrau da escada de acesso ao pavimento superior, incluindo execução de contrapiso para nivelamento do degrau com o novo revestimento cerâmico proposto e execução de novo piso conforme projeto</t>
  </si>
  <si>
    <t>5.2</t>
  </si>
  <si>
    <t>TETOS</t>
  </si>
  <si>
    <r>
      <t>C2</t>
    </r>
    <r>
      <rPr>
        <sz val="10"/>
        <rFont val="Arial"/>
        <family val="2"/>
      </rPr>
      <t>. Chapa de gesso PVC removível módulo 65x125cm (aparente 60x120cm), suspensos por perfis metálicos em “T” inseridas na laje por pinos de aço colocados a cada 60 cm por um revólver especial presos a trama metálica por um furo (perfil em “T”).</t>
    </r>
  </si>
  <si>
    <t>5.3</t>
  </si>
  <si>
    <t>PAREDES</t>
  </si>
  <si>
    <t>5.3.1</t>
  </si>
  <si>
    <t>Cantoneira para divisórias em latão cromado, para fixação com parafusos cabeça redonda em divisória de granito - fornecimento e instalação</t>
  </si>
  <si>
    <t>5.3.2</t>
  </si>
  <si>
    <t>Arremates para divisórias com massa plática, inclusive limpeza das divisórias</t>
  </si>
  <si>
    <t>5.3.3</t>
  </si>
  <si>
    <t>Azulejo branco PEI4 20x20 cm (ref. forma slim branco ou equivalente), assentado sob argamassa acii, com rejunte na cor cinza claro, ref. juntaplus gold total + adimax gold aditivo  ou equivalente para execução de arremates após assentamento de alizares</t>
  </si>
  <si>
    <t>PINTURA</t>
  </si>
  <si>
    <t>Pintura de alvenarias externas com tinta acrílica semi brilho na cor “Branco Gelo 002” (ref. Coral ou equivalente), uma demão</t>
  </si>
  <si>
    <t>Pintura de alvenarias internas com tinta acrílica semi brilho na cor “Branco Gelo 002” (ref. Coral ou equivalente), uma demão</t>
  </si>
  <si>
    <t>Verniz em esquadrias de madeira, duas demãos</t>
  </si>
  <si>
    <t>Pintura de corrimão e guarda-corpo, com uma demão de anticorosivo e duas demãos de tinta esmalte sintético fosco, referência cor Amarelo 500 Coral ou equivalente</t>
  </si>
  <si>
    <t>COBERTURA</t>
  </si>
  <si>
    <t>Estrutura para telha ceramica, em madeira aparelhada, apoiada em parede</t>
  </si>
  <si>
    <t xml:space="preserve">Cobertura telha colonial modelo America (12,5 peças / m²). </t>
  </si>
  <si>
    <t>Calha metálica chapa galvanizada n°24, desenvolvimento 33cm</t>
  </si>
  <si>
    <t>Rufo metálico dimensões e acabamento conforme projeto arquitetonico - fornecimento e instalação</t>
  </si>
  <si>
    <t>SERVIÇOS COMPLEMENTARES</t>
  </si>
  <si>
    <t>Alçapão 60x60 metalico incluso ferragens - fornecimento e instalação</t>
  </si>
  <si>
    <t>F3. Bancada com estrutura em Angelim Pedra com dimensões de 3x6cm e tampo em MDF com espessura de 3 cm, com revestimento laminado melamínico na cor “Polar L 190”, acabamento texturizado (Ref. Fórmica ou equivalente),com aberturas de 10 cm de diâmetro para passagem de fios com acabamento em plástico na cor exata do revestimento, com proteção nos pés, quinas aparentes arredondas, roda bancada em madeira Angelim Pedra de h=10cm.Conforme detalhamento do projeto executivo, prancha 67/67. Bancadas das salas de estudo.</t>
  </si>
  <si>
    <t>Escada tipo marinheiro em aco CA-50 9,52mm incluso pintura com fundo anticorrosivo tipo zarcao</t>
  </si>
  <si>
    <t>Limpeza final da obra</t>
  </si>
  <si>
    <t>INSTALAÇÕES ELÉTRICAS</t>
  </si>
  <si>
    <t>Caixa de passagem metálica de embutir com tampa de aparafusar, dimensões 20x20x10cm - fornecimento e instalação</t>
  </si>
  <si>
    <t>Tomada simples - 2P + T  com placa - fornecimento e instalação</t>
  </si>
  <si>
    <t>Tomada dupla - 2P + T  com placa - fornecimento e instalação</t>
  </si>
  <si>
    <t>Interruptor uma tecla simples com placa - fornecimento e instalação</t>
  </si>
  <si>
    <t>Interruptor paralelo (1 módulo),  incluindo suporte e placa fornecimento e instalação</t>
  </si>
  <si>
    <t>Conjunto de 1 tomada + 1 interruptor com placa</t>
  </si>
  <si>
    <t>Interruptor simples (3 módulos), incluindo suporte e placa fornecimento e instalação</t>
  </si>
  <si>
    <t>Instalação quadro - apenas mão de obra</t>
  </si>
  <si>
    <t>Disjuntor tripolar, 70A, capacidade mínima de interrupção de curto-circuito de 20kA, conforme IEC 947-2. Ref.: General Eltric, Simens, Merlin Gerin ou equivalentes - fornecimento e instalação</t>
  </si>
  <si>
    <t>Disjuntor bipolar, 32 A, branco (norma DIN), capacidade mínima de interrupção de curto-circuito de 5kA em 220/127V, conforme IEC 947-2. Ref.: General Eltric, Simens, Merlin Gerin ou equivalentes - fornecimento e instalação</t>
  </si>
  <si>
    <t>Disjuntor monopolar, 16 A, branco (norma DIN), capacidade mínima de interrupção de curto-circuito de 5kA em 220/127V, conforme IEC 947-2. Ref.: General Eltric, Simens, Merlin Gerin ou equivalentes - fornecimento e instalação</t>
  </si>
  <si>
    <t>Dispositivo DR 40A, 30mA - fornecimento e instalação</t>
  </si>
  <si>
    <t>Dispositivo DR 25A, 30mA - fornecimento e instalação</t>
  </si>
  <si>
    <t>Supressor de surto/DPS 275V - 40kA - fornecimento e instalação</t>
  </si>
  <si>
    <t>Luminária plafon de sobrepor, fabricada em vidro branco, instalada em  caixa octogonal de embutir na laje, dimensões 3"x3", fornecida com 1 lâmpada fluorescente compacta de 23w - para instalações sanitárias - fornecimento e instalação</t>
  </si>
  <si>
    <t>Cabo elétrico em cobre, com isolação em PVC, 25mm², para 0,6/1kV, 70ºC, conforme NBR-7288. Ref.: Prysmian, Ficap, Nambei ou equivalentes - fornecimento e instalação</t>
  </si>
  <si>
    <t>Interruptor monopolar simples, médio, de embutir, 10A-250V, com conectores prateados, placa fabricada em material termoplástico de dimensões 2"x4", exceto caixa - fornecimento e instalação</t>
  </si>
  <si>
    <t>Conjunto formado por 1 interruptor monopolar simples, 10A-250V e 1 interruptor monopolar paralelo simples, com conectores prateados, placa fabricada em material termoplástico de dimensões 2"x4", exceto caixa - fornecimento e instalação</t>
  </si>
  <si>
    <t>Tomada elétrica, 10A-250V, média, de embutir, na cor branca, conforme NBR 14.136, placa fabricada em material termoplástico de dimensões 2"x4", exceto caixa - fornecimento e instalação</t>
  </si>
  <si>
    <t>Placa cega, em material termoplástico de dimensões 2"x4", exceto caixa - fornecimento e instalação</t>
  </si>
  <si>
    <t>INSTALAÇÕES HIDROSSANITÁRIAS</t>
  </si>
  <si>
    <t>H9. Torneira de mesa para lavatório, com acionamento hidromecânico, cromado, Ø 1.½” (Ref. Docol Pressmatic 110 ou equivalente). Para Instalações Sanitárias. - fornecimento e instalação</t>
  </si>
  <si>
    <t>Tanque de louca 30l branco 01 ref 51260+51203 celiteou equivalente - fornecimento e instalação</t>
  </si>
  <si>
    <t>Acabamento e canopla para registro, cromado, de alta resistência à corrosão e riscos - fornecimento e instalação</t>
  </si>
  <si>
    <t>I5. Toalheiro de parede para toalhas de papel intercaladas, cor branca; referência Columbus 99.1013 ou equivalente.</t>
  </si>
  <si>
    <t>Caixa sifonada, saída 75mm corpo em PVC com grelha e porta grelha cromada DN150x185x75mm - fornecimento e instalação</t>
  </si>
  <si>
    <t>Caixa de gordura em alvenaria, revestida internamente, com tampa e laje de fundo em concreto armado, L=40cm, C=60cm, H aprox. 90cm (medidas internas) - fornecimento e instalação</t>
  </si>
  <si>
    <t>Caixa sifonada em alvenaria, revestida internamente, com tampa e laje de fundo em concreto armado, L=40cm, C=60cm, H aprox. 90cm (medidas internas) - fornecimento e instalação</t>
  </si>
  <si>
    <t>Caixa de passagem em alvenaria, revestida internamente, com tampa e laje de fundo em concreto armado, L=60cm, C=60cm, H aprox. 50cm (medidas internas) - fornecimento e instalação</t>
  </si>
  <si>
    <t>unid.</t>
  </si>
  <si>
    <t>TELECOMUNICAÇÕES</t>
  </si>
  <si>
    <t>Tomada padrão RJ-11 em caixa de passagem fabricada em material termoplástico, com tampa apropriada, dimensões 4"x4"- fornecimento e instalação</t>
  </si>
  <si>
    <t>INSTALAÇÕES DE COMBATE A INCÊNDIO</t>
  </si>
  <si>
    <t>Extintor de incêndio, fabricado de conformidade c/ ABNT NBR 10721, NBR 11715, NBR 11716, água pressurizada, capacidade  2A</t>
  </si>
  <si>
    <t>Extintor de incêndio, fabricado de conformidade c/ ABNT NBR 10721, NBR 11715, NBR 11716 Tipo PO ABC Capacidade 2A:20BC</t>
  </si>
  <si>
    <t>Placa de sinalização, composta por Símbolo retângula ou quadrado com fundo verde e pictogramafotoluminescente  tipo  S8, tamanho16x158mm - fornecimento e instalação</t>
  </si>
  <si>
    <t>Placa de sinalização, composta por Símbolo retângular ou quadrado com fundo verde e pictograma fotoluminescente tipo  S9, tamanho   316x158mm - fornecimento e instalação</t>
  </si>
  <si>
    <t>Placa de sinalização, composta por Símbolo retângula ou quadrado com fundo verde e pictograma fotoluminescente tipo  S12, tamanho   316x158mm - fornecimento e instalação</t>
  </si>
  <si>
    <t>Luminária autônoma com fonte própria de energia, recarregável com autonomia mínima de 1 hora sem alimentação externa - fornecimento e instalação</t>
  </si>
  <si>
    <t xml:space="preserve">CRONOGRAMA FÍSICO FINANCEIRO </t>
  </si>
  <si>
    <t>OBRA/SERVIÇO: CONCLUSÃO DAS MORADIAS ESTUDANTIS - PRÉDIOS 13 E 14</t>
  </si>
  <si>
    <t>LOCAL: CAMPUS MORRO DO CRUZEIRO - OURO PRETO - MG</t>
  </si>
  <si>
    <t>UNIVERSIDADE FEDERAL DE OURO PRETO</t>
  </si>
  <si>
    <t>VALOR</t>
  </si>
  <si>
    <t>PERÍODO DE EXECUÇÃO ( 90 DIAS)</t>
  </si>
  <si>
    <t>0-30 DIAS</t>
  </si>
  <si>
    <t>30-60 DIAS</t>
  </si>
  <si>
    <t>60-90 DIAS</t>
  </si>
  <si>
    <t>TOTAL ACUMULADO</t>
  </si>
  <si>
    <r>
      <t xml:space="preserve">P4. </t>
    </r>
    <r>
      <rPr>
        <sz val="10"/>
        <rFont val="Arial"/>
        <family val="2"/>
      </rPr>
      <t>Porta em perfil alumínio anodizado na cor natural 90x180 cm com venezianas ventiladas em alumínio anodizado na cor natural. Para Portão da área de serviço - fornecimento e instalação</t>
    </r>
  </si>
  <si>
    <r>
      <t xml:space="preserve">P10. </t>
    </r>
    <r>
      <rPr>
        <sz val="10"/>
        <rFont val="Arial"/>
        <family val="2"/>
      </rPr>
      <t>Porta em perfil alumínio anodizado na cor natural 100x150 cm com venezianas ventiladas em alumínio anodizado na cor natural. Para P10 (Porta de acesso às caixas d’água) - fornecimento e instalação</t>
    </r>
  </si>
  <si>
    <r>
      <t>P2.</t>
    </r>
    <r>
      <rPr>
        <sz val="10"/>
        <rFont val="Arial"/>
        <family val="2"/>
      </rPr>
      <t xml:space="preserve"> Porta prancheta, com marcos, alizares e estrutura em “Angelim Pedra” e compensado de “Angelim Pedra”, inclusive dobradiças e fechadura com execução do furo, conforme projeto. Dimensões 80X210cm (quarto da casa 14) - fornecimento e instalação</t>
    </r>
  </si>
  <si>
    <r>
      <t xml:space="preserve">Conjunto de fechadura e espelho com maçaneta em alavanca, cromados, com cilindro (ref. 4600/70 – cód. 61746-Cr da Aliança ou equivalente para portas P2, </t>
    </r>
    <r>
      <rPr>
        <b/>
        <sz val="10"/>
        <color indexed="10"/>
        <rFont val="Arial"/>
        <family val="2"/>
      </rPr>
      <t>P7</t>
    </r>
    <r>
      <rPr>
        <sz val="10"/>
        <rFont val="Arial"/>
        <family val="2"/>
      </rPr>
      <t>, P8 e P9 - fornecimento e instalação</t>
    </r>
  </si>
  <si>
    <t>Dobradiças em latão cromado de 3 ½” x 2 ¼” para portas P4, P9 e 10 - fornecimento e instalação</t>
  </si>
  <si>
    <t>Pintura escada externa, duas demãos de tinta esmalte sintético, referência Coral ou equivalente</t>
  </si>
  <si>
    <r>
      <t xml:space="preserve">Tubos e conexões para ligação das caixa d'água  - fornecimento e instalação </t>
    </r>
    <r>
      <rPr>
        <b/>
        <sz val="10"/>
        <rFont val="Arial"/>
        <family val="2"/>
      </rPr>
      <t>(composição para cada moradia)</t>
    </r>
  </si>
  <si>
    <t>Caixa de inspeção em alvenaria, revestida internamente, com tampa e laje de fundo em concreto armado, L=60cm, C=60cm, H aprox. 60cm (medidas internas) - fornecimento e instalação</t>
  </si>
  <si>
    <t>kit aquecimento solar 800l  - inclui  1 reservatório  de acumulação  de água quente,  carcaça simples, capacidade 800 litros e 4 coletores/placas nas dimensões (2 x1) m. Ref. enalter ou similar  - fornecimento e instalação</t>
  </si>
  <si>
    <r>
      <t xml:space="preserve">Condutores de águas pluviais, em PVC rígido tipo série “R” da TIGRE ou equivalente, DN 100, </t>
    </r>
    <r>
      <rPr>
        <b/>
        <sz val="10"/>
        <rFont val="Arial"/>
        <family val="2"/>
      </rPr>
      <t>inclusive conexões</t>
    </r>
    <r>
      <rPr>
        <sz val="10"/>
        <rFont val="Arial"/>
        <family val="2"/>
      </rPr>
      <t xml:space="preserve"> e suportes - fornecimento e instalação</t>
    </r>
  </si>
  <si>
    <r>
      <t>Tubo de cobre  soldável, DN 28,  Ref. Hidrolar  ou similar</t>
    </r>
    <r>
      <rPr>
        <b/>
        <sz val="10"/>
        <rFont val="Arial"/>
        <family val="2"/>
      </rPr>
      <t xml:space="preserve"> inclusive conexoes e suportes conforme o projeto</t>
    </r>
    <r>
      <rPr>
        <sz val="10"/>
        <rFont val="Arial"/>
        <family val="2"/>
      </rPr>
      <t xml:space="preserve"> - fornecimento e instalação</t>
    </r>
  </si>
  <si>
    <r>
      <t xml:space="preserve">Tubo de cobre  soldável,   DN 22, Ref. Hidrolar  ou similar </t>
    </r>
    <r>
      <rPr>
        <b/>
        <sz val="10"/>
        <rFont val="Arial"/>
        <family val="2"/>
      </rPr>
      <t xml:space="preserve">inclusive conexoes e suportes conforme o projeto </t>
    </r>
    <r>
      <rPr>
        <sz val="10"/>
        <rFont val="Arial"/>
        <family val="2"/>
      </rPr>
      <t xml:space="preserve"> - fornecimento e instalação</t>
    </r>
  </si>
  <si>
    <r>
      <t xml:space="preserve">Tubo em PVC ponta/bolsa com anel de borracha DN 100, </t>
    </r>
    <r>
      <rPr>
        <b/>
        <sz val="10"/>
        <rFont val="Arial"/>
        <family val="2"/>
      </rPr>
      <t>inclusive conexoes</t>
    </r>
    <r>
      <rPr>
        <sz val="10"/>
        <rFont val="Arial"/>
        <family val="2"/>
      </rPr>
      <t xml:space="preserve"> - fornecimento e instalacao</t>
    </r>
  </si>
  <si>
    <t>Fusível e base diazed de 35A tipo d classe gl retardado Icc=22ka - fornecimento e instalação</t>
  </si>
  <si>
    <r>
      <t>A1.</t>
    </r>
    <r>
      <rPr>
        <sz val="10"/>
        <rFont val="Arial"/>
        <family val="2"/>
      </rPr>
      <t xml:space="preserve"> Piso cerâmico PEI5, na cor cinza claro, 45 x 45, superfície acetinada, variação de tonalidade V1-uniforme (diferença entre peças de uma mesma produção são mínimas), (Ref. Cargo Plus Eliane ou equivalente), assentado sobre argamassa aditivada ACII (Ref. Cimentcola, weber quartzolit ou equivalente), com massa de rejunte corrida (Ref. Juntaplus Gold Total + Adimax Gold Aditivo ou equivalente), na cor cinza claro e espaçamento de 3 mm - fornecimento e instalação</t>
    </r>
  </si>
  <si>
    <t>Rodapé cerâmico de 7cm de altura assentado com placas na cor cinza claro, superfície acetinada, variação de tonalidade V1-uniforme (diferença entre peças de uma mesma produção são mínimas), (Ref. Cargo Plus Eliane ou equivalente), inclusive argamassa colante e rejuntamento conforme especificações de projeto</t>
  </si>
  <si>
    <t>Cabo elétrico em cobre, com isolação em PVC, 16mm², para 0,6/1kV, 70ºC, conforme NBR-7288. Ref.: Prysmian, Ficap, Nambei ou equivalentes - fornecimento e instalação</t>
  </si>
  <si>
    <t>Pintura dos alçapões com anticorrosivo e duas demãos de tinta esmalte sintetico, referência Coral ou equivalente</t>
  </si>
  <si>
    <t>Cabo telefônico de uso interno, CCI-50, 1 par, capa na cor cinza - fornecimento e instalação</t>
  </si>
  <si>
    <t>Engenheiro Civil - 4 horas/dia, período de 3 meses</t>
  </si>
  <si>
    <t>Técnico em Segurança do Trabalho - 2 horas/dia, período de 3 meses</t>
  </si>
  <si>
    <t>Encarregado de Obra em regime integral de trabalho, período de 3 meses</t>
  </si>
  <si>
    <t>Construção e manutenção de canteiro de obras, com aluguel de container metálico com isolamento térmico, com dimensões de 6,00x2,30x2,50m (CxLxH) para Refeitório, completo, incluso transporte, carga e descarga - período de 3 meses</t>
  </si>
  <si>
    <t>Construção e manutenção de canteiro de obras, com aluguel de container metálico com isolamento térmico, com dimensões de 6,00x2,30x2,50m (CxLxH), com janela e chapa simples, modelo Sanitário/Vestiário (3 vasos, 1 lavatório, 1 mictório e 4 chuveiros), incluso transporte, carga e descarga - período de 3 meses</t>
  </si>
  <si>
    <t>PLANILHA DE FORMAÇÃO</t>
  </si>
  <si>
    <t>CAMPUS MORRO DO CRUZEIRO - OURO PRETO</t>
  </si>
</sst>
</file>

<file path=xl/styles.xml><?xml version="1.0" encoding="utf-8"?>
<styleSheet xmlns="http://schemas.openxmlformats.org/spreadsheetml/2006/main">
  <numFmts count="4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00_-;\-&quot;R$&quot;* #,##0.00_-;_-&quot;R$&quot;* &quot;-&quot;??_-;_-@_-"/>
    <numFmt numFmtId="169" formatCode="_-&quot;R$&quot;* #,##0_-;\-&quot;R$&quot;* #,##0_-;_-&quot;R$&quot;* &quot;-&quot;_-;_-@_-"/>
    <numFmt numFmtId="170" formatCode="_(&quot;R$ &quot;* #,##0_);_(&quot;R$ &quot;* \(#,##0\);_(&quot;R$ &quot;* &quot;-&quot;_);_(@_)"/>
    <numFmt numFmtId="171" formatCode="_(* #,##0.00_);_(* \(#,##0.00\);_(* \-??_);_(@_)"/>
    <numFmt numFmtId="172" formatCode="_(* #,##0_);_(* \(#,##0\);_(* &quot;-&quot;_);_(@_)"/>
    <numFmt numFmtId="173" formatCode="_(* #,##0.00_);_(* \(#,##0.00\);_(* &quot;-&quot;??_);_(@_)"/>
    <numFmt numFmtId="174" formatCode="_(&quot;R$&quot;* #,##0.00_);_(&quot;R$&quot;* \(#,##0.00\);_(&quot;R$&quot;* \-??_);_(@_)"/>
    <numFmt numFmtId="175" formatCode="_(&quot;R$ &quot;* #,##0.00_);_(&quot;R$ &quot;* \(#,##0.00\);_(&quot;R$ &quot;* &quot;-&quot;??_);_(@_)"/>
    <numFmt numFmtId="176" formatCode="&quot;R$ &quot;#,##0.00"/>
    <numFmt numFmtId="177" formatCode="0.00_ "/>
    <numFmt numFmtId="178" formatCode="&quot;R$&quot;#,##0.00_);[Red]\(&quot;R$&quot;#,##0.00\)"/>
    <numFmt numFmtId="179" formatCode="_(&quot;R$&quot;* #,##0.00_);_(&quot;R$&quot;* \(#,##0.00\);_(&quot;R$&quot;* &quot;-&quot;??_);_(@_)"/>
    <numFmt numFmtId="180" formatCode="&quot;R$&quot;#,##0.00"/>
    <numFmt numFmtId="181" formatCode="0_);[Red]\(0\)"/>
    <numFmt numFmtId="182" formatCode="&quot;R$&quot;\ #,##0.00"/>
    <numFmt numFmtId="183" formatCode="0.0%"/>
    <numFmt numFmtId="184" formatCode="&quot;R$ &quot;#,##0.00_);\(&quot;R$ &quot;#,##0.00\)"/>
    <numFmt numFmtId="185" formatCode="&quot;R$ &quot;#,##0.00_);&quot;(R$ &quot;#,##0.00\)"/>
    <numFmt numFmtId="186" formatCode="_([$R$ -416]* #,##0.00_);_([$R$ -416]* \(#,##0.00\);_([$R$ -416]* &quot;-&quot;??_);_(@_)"/>
    <numFmt numFmtId="187" formatCode="_-* #,##0.00000_-;\-* #,##0.00000_-;_-* &quot;-&quot;??_-;_-@_-"/>
    <numFmt numFmtId="188" formatCode="#,##0.000"/>
    <numFmt numFmtId="189" formatCode="_(&quot;R$ &quot;* #,##0.00_);_(&quot;R$ &quot;* \(#,##0.00\);_(&quot;R$ &quot;* \-??_);_(@_)"/>
    <numFmt numFmtId="190" formatCode="##0.00"/>
    <numFmt numFmtId="191" formatCode="00"/>
    <numFmt numFmtId="192" formatCode="0000"/>
    <numFmt numFmtId="193" formatCode="&quot;Sim&quot;;&quot;Sim&quot;;&quot;Não&quot;"/>
    <numFmt numFmtId="194" formatCode="&quot;Verdadeiro&quot;;&quot;Verdadeiro&quot;;&quot;Falso&quot;"/>
    <numFmt numFmtId="195" formatCode="&quot;Ativado&quot;;&quot;Ativado&quot;;&quot;Desativado&quot;"/>
    <numFmt numFmtId="196" formatCode="[$€-2]\ #,##0.00_);[Red]\([$€-2]\ #,##0.00\)"/>
    <numFmt numFmtId="197" formatCode="[$-416]dddd\,\ d&quot; de &quot;mmmm&quot; de &quot;yyyy"/>
  </numFmts>
  <fonts count="42">
    <font>
      <sz val="10"/>
      <name val="Arial"/>
      <family val="2"/>
    </font>
    <font>
      <sz val="11"/>
      <color indexed="8"/>
      <name val="Calibri"/>
      <family val="2"/>
    </font>
    <font>
      <b/>
      <sz val="10"/>
      <name val="Arial"/>
      <family val="2"/>
    </font>
    <font>
      <sz val="6"/>
      <name val="Arial"/>
      <family val="2"/>
    </font>
    <font>
      <b/>
      <sz val="8"/>
      <name val="Arial"/>
      <family val="2"/>
    </font>
    <font>
      <sz val="8"/>
      <name val="Arial"/>
      <family val="2"/>
    </font>
    <font>
      <sz val="9"/>
      <name val="Arial"/>
      <family val="2"/>
    </font>
    <font>
      <sz val="11"/>
      <name val="Calibri"/>
      <family val="2"/>
    </font>
    <font>
      <b/>
      <sz val="11"/>
      <color indexed="22"/>
      <name val="Arial"/>
      <family val="2"/>
    </font>
    <font>
      <b/>
      <sz val="16"/>
      <name val="Arial"/>
      <family val="2"/>
    </font>
    <font>
      <b/>
      <sz val="16"/>
      <color indexed="22"/>
      <name val="Arial"/>
      <family val="2"/>
    </font>
    <font>
      <b/>
      <sz val="12"/>
      <name val="Arial"/>
      <family val="2"/>
    </font>
    <font>
      <b/>
      <sz val="10"/>
      <color indexed="10"/>
      <name val="Arial"/>
      <family val="2"/>
    </font>
    <font>
      <sz val="10"/>
      <color indexed="10"/>
      <name val="Arial"/>
      <family val="2"/>
    </font>
    <font>
      <sz val="10"/>
      <color indexed="8"/>
      <name val="Arial"/>
      <family val="2"/>
    </font>
    <font>
      <b/>
      <sz val="14"/>
      <name val="Arial"/>
      <family val="2"/>
    </font>
    <font>
      <b/>
      <sz val="14"/>
      <color indexed="10"/>
      <name val="Arial"/>
      <family val="2"/>
    </font>
    <font>
      <b/>
      <sz val="11"/>
      <color indexed="8"/>
      <name val="Calibri"/>
      <family val="2"/>
    </font>
    <font>
      <sz val="11"/>
      <color indexed="9"/>
      <name val="Calibri"/>
      <family val="2"/>
    </font>
    <font>
      <b/>
      <sz val="11"/>
      <color indexed="9"/>
      <name val="Calibri"/>
      <family val="2"/>
    </font>
    <font>
      <sz val="11"/>
      <color indexed="10"/>
      <name val="Calibri"/>
      <family val="2"/>
    </font>
    <font>
      <b/>
      <sz val="15"/>
      <color indexed="56"/>
      <name val="Calibri"/>
      <family val="2"/>
    </font>
    <font>
      <sz val="11"/>
      <color indexed="17"/>
      <name val="Calibri"/>
      <family val="2"/>
    </font>
    <font>
      <b/>
      <sz val="11"/>
      <color indexed="56"/>
      <name val="Calibri"/>
      <family val="2"/>
    </font>
    <font>
      <b/>
      <sz val="11"/>
      <color indexed="52"/>
      <name val="Calibri"/>
      <family val="2"/>
    </font>
    <font>
      <sz val="11"/>
      <color indexed="20"/>
      <name val="Calibri"/>
      <family val="2"/>
    </font>
    <font>
      <b/>
      <sz val="11"/>
      <color indexed="63"/>
      <name val="Calibri"/>
      <family val="2"/>
    </font>
    <font>
      <sz val="11"/>
      <color indexed="52"/>
      <name val="Calibri"/>
      <family val="2"/>
    </font>
    <font>
      <b/>
      <sz val="18"/>
      <color indexed="56"/>
      <name val="Cambria"/>
      <family val="1"/>
    </font>
    <font>
      <sz val="11"/>
      <color indexed="62"/>
      <name val="Calibri"/>
      <family val="2"/>
    </font>
    <font>
      <i/>
      <sz val="11"/>
      <color indexed="23"/>
      <name val="Calibri"/>
      <family val="2"/>
    </font>
    <font>
      <u val="single"/>
      <sz val="10"/>
      <color indexed="36"/>
      <name val="Arial"/>
      <family val="2"/>
    </font>
    <font>
      <u val="single"/>
      <sz val="10"/>
      <color indexed="12"/>
      <name val="Arial"/>
      <family val="2"/>
    </font>
    <font>
      <b/>
      <sz val="13"/>
      <color indexed="56"/>
      <name val="Calibri"/>
      <family val="2"/>
    </font>
    <font>
      <sz val="11"/>
      <color indexed="60"/>
      <name val="Calibri"/>
      <family val="2"/>
    </font>
    <font>
      <sz val="10"/>
      <name val="Courier New"/>
      <family val="3"/>
    </font>
    <font>
      <sz val="10"/>
      <name val="Courier"/>
      <family val="3"/>
    </font>
    <font>
      <b/>
      <sz val="7"/>
      <color indexed="8"/>
      <name val="Arial"/>
      <family val="2"/>
    </font>
    <font>
      <b/>
      <sz val="10"/>
      <color indexed="8"/>
      <name val="Arial"/>
      <family val="2"/>
    </font>
    <font>
      <sz val="11"/>
      <color theme="1"/>
      <name val="Calibri"/>
      <family val="2"/>
    </font>
    <font>
      <b/>
      <sz val="18"/>
      <color theme="3"/>
      <name val="Cambria"/>
      <family val="1"/>
    </font>
    <font>
      <b/>
      <sz val="10"/>
      <color rgb="FFFF0000"/>
      <name val="Arial"/>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7000396251678"/>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color indexed="63"/>
      </left>
      <right>
        <color indexed="63"/>
      </right>
      <top style="medium"/>
      <bottom style="thin"/>
    </border>
    <border>
      <left style="thin"/>
      <right style="medium"/>
      <top style="medium"/>
      <bottom style="thin"/>
    </border>
    <border>
      <left>
        <color indexed="63"/>
      </left>
      <right style="medium"/>
      <top style="thin"/>
      <bottom style="medium"/>
    </border>
    <border>
      <left>
        <color indexed="63"/>
      </left>
      <right>
        <color indexed="63"/>
      </right>
      <top style="thin"/>
      <bottom style="thin"/>
    </border>
    <border>
      <left style="thin"/>
      <right style="medium"/>
      <top style="thin"/>
      <bottom style="thin"/>
    </border>
    <border>
      <left style="medium"/>
      <right style="thin"/>
      <top style="thin"/>
      <bottom/>
    </border>
    <border>
      <left>
        <color indexed="63"/>
      </left>
      <right>
        <color indexed="63"/>
      </right>
      <top style="thin"/>
      <bottom/>
    </border>
    <border>
      <left style="thin"/>
      <right style="medium"/>
      <top style="thin"/>
      <bottom/>
    </border>
    <border>
      <left style="thin"/>
      <right style="thin"/>
      <top style="medium"/>
      <bottom style="thin"/>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color indexed="63"/>
      </left>
      <right>
        <color indexed="63"/>
      </right>
      <top/>
      <bottom style="thin"/>
    </border>
    <border>
      <left style="thin"/>
      <right style="thin"/>
      <top style="thin"/>
      <bottom/>
    </border>
    <border>
      <left>
        <color indexed="63"/>
      </left>
      <right style="medium"/>
      <top style="thin"/>
      <bottom/>
    </border>
    <border>
      <left style="medium"/>
      <right style="medium"/>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border>
    <border>
      <left>
        <color indexed="63"/>
      </left>
      <right style="medium"/>
      <top style="medium"/>
      <bottom style="medium"/>
    </border>
    <border>
      <left style="thin"/>
      <right/>
      <top/>
      <bottom style="thin"/>
    </border>
    <border>
      <left style="thin"/>
      <right/>
      <top style="thin"/>
      <bottom style="thin"/>
    </border>
    <border>
      <left style="thin"/>
      <right/>
      <top style="thin"/>
      <bottom/>
    </border>
    <border>
      <left style="thin"/>
      <right/>
      <top style="medium"/>
      <bottom style="thin"/>
    </border>
    <border>
      <left style="thin"/>
      <right/>
      <top style="thin"/>
      <bottom style="medium"/>
    </border>
    <border>
      <left style="medium"/>
      <right style="thin"/>
      <top/>
      <bottom style="medium"/>
    </border>
    <border>
      <left style="thin"/>
      <right style="thin"/>
      <top/>
      <bottom style="medium"/>
    </border>
    <border>
      <left style="thin"/>
      <right style="medium"/>
      <top/>
      <bottom style="medium"/>
    </border>
    <border>
      <left style="medium"/>
      <right style="medium"/>
      <top/>
      <bottom/>
    </border>
    <border>
      <left style="thin"/>
      <right style="thin"/>
      <top style="medium"/>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top>
        <color indexed="63"/>
      </top>
      <bottom style="medium">
        <color indexed="8"/>
      </bottom>
    </border>
    <border>
      <left style="medium">
        <color indexed="8"/>
      </left>
      <right style="medium">
        <color indexed="8"/>
      </right>
      <top>
        <color indexed="63"/>
      </top>
      <bottom>
        <color indexed="63"/>
      </bottom>
    </border>
    <border>
      <left style="medium"/>
      <right style="medium">
        <color indexed="8"/>
      </right>
      <top style="medium"/>
      <bottom style="medium"/>
    </border>
    <border>
      <left style="medium">
        <color indexed="8"/>
      </left>
      <right style="medium"/>
      <top style="medium"/>
      <bottom style="mediu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color indexed="63"/>
      </left>
      <right style="thin"/>
      <top style="medium"/>
      <bottom>
        <color indexed="63"/>
      </bottom>
    </border>
    <border>
      <left style="thin"/>
      <right style="medium"/>
      <top style="medium"/>
      <bottom/>
    </border>
    <border>
      <left style="medium"/>
      <right style="thin"/>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top style="medium"/>
      <bottom style="thin"/>
    </border>
    <border>
      <left style="medium"/>
      <right/>
      <top style="thin"/>
      <bottom style="thin"/>
    </border>
    <border>
      <left style="medium"/>
      <right/>
      <top style="thin"/>
      <bottom style="medium"/>
    </border>
  </borders>
  <cellStyleXfs count="480">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33" borderId="0" applyNumberFormat="0" applyBorder="0" applyAlignment="0" applyProtection="0"/>
    <xf numFmtId="0" fontId="25" fillId="3"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4" fillId="34" borderId="1" applyNumberFormat="0" applyAlignment="0" applyProtection="0"/>
    <xf numFmtId="0" fontId="24" fillId="34" borderId="1" applyNumberFormat="0" applyAlignment="0" applyProtection="0"/>
    <xf numFmtId="0" fontId="24" fillId="13" borderId="1" applyNumberFormat="0" applyAlignment="0" applyProtection="0"/>
    <xf numFmtId="0" fontId="24" fillId="13" borderId="1" applyNumberFormat="0" applyAlignment="0" applyProtection="0"/>
    <xf numFmtId="0" fontId="24" fillId="13" borderId="1" applyNumberFormat="0" applyAlignment="0" applyProtection="0"/>
    <xf numFmtId="0" fontId="24" fillId="13" borderId="1" applyNumberFormat="0" applyAlignment="0" applyProtection="0"/>
    <xf numFmtId="0" fontId="19" fillId="35" borderId="2" applyNumberFormat="0" applyAlignment="0" applyProtection="0"/>
    <xf numFmtId="0" fontId="19" fillId="36" borderId="2" applyNumberFormat="0" applyAlignment="0" applyProtection="0"/>
    <xf numFmtId="0" fontId="19" fillId="36" borderId="2" applyNumberFormat="0" applyAlignment="0" applyProtection="0"/>
    <xf numFmtId="0" fontId="19" fillId="36" borderId="2" applyNumberFormat="0" applyAlignment="0" applyProtection="0"/>
    <xf numFmtId="0" fontId="19" fillId="36" borderId="2" applyNumberForma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19" fillId="35" borderId="2" applyNumberFormat="0" applyAlignment="0" applyProtection="0"/>
    <xf numFmtId="173" fontId="0" fillId="0" borderId="0" applyFont="0" applyFill="0" applyBorder="0" applyAlignment="0" applyProtection="0"/>
    <xf numFmtId="0" fontId="18" fillId="30"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1"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2"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33"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29" fillId="7" borderId="1" applyNumberFormat="0" applyAlignment="0" applyProtection="0"/>
    <xf numFmtId="0" fontId="29" fillId="13" borderId="1" applyNumberFormat="0" applyAlignment="0" applyProtection="0"/>
    <xf numFmtId="0" fontId="29" fillId="13" borderId="1" applyNumberFormat="0" applyAlignment="0" applyProtection="0"/>
    <xf numFmtId="0" fontId="29" fillId="13" borderId="1" applyNumberFormat="0" applyAlignment="0" applyProtection="0"/>
    <xf numFmtId="0" fontId="29" fillId="13" borderId="1" applyNumberFormat="0" applyAlignment="0" applyProtection="0"/>
    <xf numFmtId="0" fontId="35" fillId="0" borderId="0">
      <alignment/>
      <protection/>
    </xf>
    <xf numFmtId="0" fontId="30" fillId="0" borderId="0" applyNumberForma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0" fontId="33"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9" fillId="7" borderId="1" applyNumberFormat="0" applyAlignment="0" applyProtection="0"/>
    <xf numFmtId="0" fontId="27" fillId="0" borderId="3" applyNumberFormat="0" applyFill="0" applyAlignment="0" applyProtection="0"/>
    <xf numFmtId="174" fontId="0" fillId="0" borderId="0" applyFill="0" applyBorder="0" applyAlignment="0" applyProtection="0"/>
    <xf numFmtId="170" fontId="0" fillId="0" borderId="0" applyFill="0" applyBorder="0" applyAlignment="0" applyProtection="0"/>
    <xf numFmtId="0" fontId="0" fillId="0" borderId="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4" fontId="0" fillId="0" borderId="0" applyFill="0" applyBorder="0" applyAlignment="0" applyProtection="0"/>
    <xf numFmtId="174" fontId="0" fillId="0" borderId="0" applyFill="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43" borderId="6" applyNumberForma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4" borderId="6" applyNumberFormat="0" applyFont="0" applyAlignment="0" applyProtection="0"/>
    <xf numFmtId="0" fontId="0" fillId="43" borderId="6" applyNumberFormat="0" applyAlignment="0" applyProtection="0"/>
    <xf numFmtId="0" fontId="0" fillId="43" borderId="6" applyNumberFormat="0" applyAlignment="0" applyProtection="0"/>
    <xf numFmtId="0" fontId="0" fillId="43" borderId="6" applyNumberFormat="0" applyAlignment="0" applyProtection="0"/>
    <xf numFmtId="0" fontId="26" fillId="34" borderId="7" applyNumberFormat="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3" borderId="0" applyNumberFormat="0" applyBorder="0" applyAlignment="0" applyProtection="0"/>
    <xf numFmtId="0" fontId="26" fillId="34" borderId="7" applyNumberFormat="0" applyAlignment="0" applyProtection="0"/>
    <xf numFmtId="0" fontId="26" fillId="13" borderId="7" applyNumberFormat="0" applyAlignment="0" applyProtection="0"/>
    <xf numFmtId="0" fontId="26" fillId="13" borderId="7" applyNumberFormat="0" applyAlignment="0" applyProtection="0"/>
    <xf numFmtId="0" fontId="26" fillId="13" borderId="7" applyNumberFormat="0" applyAlignment="0" applyProtection="0"/>
    <xf numFmtId="0" fontId="26" fillId="13" borderId="7" applyNumberFormat="0" applyAlignment="0" applyProtection="0"/>
    <xf numFmtId="172"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ill="0" applyBorder="0" applyAlignment="0" applyProtection="0"/>
    <xf numFmtId="171" fontId="0" fillId="0" borderId="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1" fontId="0" fillId="0" borderId="0" applyFill="0" applyBorder="0" applyAlignment="0" applyProtection="0"/>
    <xf numFmtId="173" fontId="0" fillId="0" borderId="0" applyFont="0" applyFill="0" applyBorder="0" applyAlignment="0" applyProtection="0"/>
    <xf numFmtId="171" fontId="0" fillId="0" borderId="0" applyFill="0" applyBorder="0" applyAlignment="0" applyProtection="0"/>
    <xf numFmtId="6" fontId="0" fillId="0" borderId="0" applyFill="0" applyBorder="0" applyAlignment="0" applyProtection="0"/>
    <xf numFmtId="6" fontId="0" fillId="0" borderId="0" applyFill="0" applyBorder="0" applyAlignment="0" applyProtection="0"/>
    <xf numFmtId="171" fontId="0" fillId="0" borderId="0" applyFill="0" applyBorder="0" applyAlignment="0" applyProtection="0"/>
    <xf numFmtId="0" fontId="0" fillId="0" borderId="0" applyFill="0" applyBorder="0" applyAlignment="0" applyProtection="0"/>
    <xf numFmtId="173" fontId="0"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1" fontId="0" fillId="0" borderId="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1"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8" applyNumberFormat="0" applyFill="0" applyAlignment="0" applyProtection="0"/>
    <xf numFmtId="0" fontId="28"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33"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171" fontId="0" fillId="0" borderId="0" applyFill="0" applyBorder="0" applyAlignment="0" applyProtection="0"/>
    <xf numFmtId="171" fontId="0" fillId="0" borderId="0" applyFill="0" applyBorder="0" applyAlignment="0" applyProtection="0"/>
    <xf numFmtId="43" fontId="1" fillId="0" borderId="0" applyFont="0" applyFill="0" applyBorder="0" applyAlignment="0" applyProtection="0"/>
    <xf numFmtId="0" fontId="20" fillId="0" borderId="0" applyNumberFormat="0" applyFill="0" applyBorder="0" applyAlignment="0" applyProtection="0"/>
  </cellStyleXfs>
  <cellXfs count="340">
    <xf numFmtId="0" fontId="0" fillId="0" borderId="0" xfId="0" applyAlignment="1">
      <alignment/>
    </xf>
    <xf numFmtId="0" fontId="2" fillId="13" borderId="10" xfId="320" applyFont="1" applyFill="1" applyBorder="1" applyAlignment="1" applyProtection="1">
      <alignment horizontal="center" vertical="center" wrapText="1"/>
      <protection/>
    </xf>
    <xf numFmtId="0" fontId="2" fillId="13" borderId="11" xfId="320" applyFont="1" applyFill="1" applyBorder="1" applyAlignment="1" applyProtection="1">
      <alignment horizontal="center" vertical="center" wrapText="1"/>
      <protection/>
    </xf>
    <xf numFmtId="0" fontId="2" fillId="13" borderId="12" xfId="320" applyFont="1" applyFill="1" applyBorder="1" applyAlignment="1" applyProtection="1">
      <alignment horizontal="center" vertical="center" wrapText="1"/>
      <protection/>
    </xf>
    <xf numFmtId="4" fontId="2" fillId="13" borderId="10" xfId="320" applyNumberFormat="1" applyFont="1" applyFill="1" applyBorder="1" applyAlignment="1">
      <alignment horizontal="center" vertical="center"/>
      <protection/>
    </xf>
    <xf numFmtId="176" fontId="2" fillId="13" borderId="12" xfId="320" applyNumberFormat="1" applyFont="1" applyFill="1" applyBorder="1" applyAlignment="1" applyProtection="1">
      <alignment horizontal="center" vertical="center" wrapText="1"/>
      <protection/>
    </xf>
    <xf numFmtId="176" fontId="2" fillId="13" borderId="10" xfId="320" applyNumberFormat="1" applyFont="1" applyFill="1" applyBorder="1" applyAlignment="1" applyProtection="1">
      <alignment horizontal="center" vertical="center" wrapText="1"/>
      <protection/>
    </xf>
    <xf numFmtId="0" fontId="0" fillId="0" borderId="13" xfId="314" applyFont="1" applyFill="1" applyBorder="1" applyAlignment="1">
      <alignment horizontal="center" vertical="center" wrapText="1"/>
      <protection/>
    </xf>
    <xf numFmtId="0" fontId="0" fillId="0" borderId="14" xfId="314" applyFont="1" applyFill="1" applyBorder="1" applyAlignment="1">
      <alignment horizontal="center" vertical="center" wrapText="1"/>
      <protection/>
    </xf>
    <xf numFmtId="0" fontId="0" fillId="0" borderId="15" xfId="314" applyFont="1" applyFill="1" applyBorder="1" applyAlignment="1">
      <alignment horizontal="center" vertical="center" wrapText="1"/>
      <protection/>
    </xf>
    <xf numFmtId="49" fontId="2" fillId="0" borderId="15"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9" fontId="0" fillId="0" borderId="17" xfId="369" applyNumberFormat="1" applyFont="1" applyFill="1" applyBorder="1" applyAlignment="1">
      <alignment horizontal="center" vertical="center"/>
    </xf>
    <xf numFmtId="9" fontId="0" fillId="0" borderId="18" xfId="369" applyNumberFormat="1" applyFont="1" applyFill="1" applyBorder="1" applyAlignment="1">
      <alignment horizontal="center" vertical="center"/>
    </xf>
    <xf numFmtId="9" fontId="0" fillId="0" borderId="19" xfId="369" applyNumberFormat="1" applyFont="1" applyFill="1" applyBorder="1" applyAlignment="1">
      <alignment horizontal="center" vertical="center"/>
    </xf>
    <xf numFmtId="182" fontId="0" fillId="0" borderId="15" xfId="203" applyNumberFormat="1" applyFont="1" applyFill="1" applyBorder="1" applyAlignment="1">
      <alignment horizontal="center" vertical="center"/>
    </xf>
    <xf numFmtId="182" fontId="0" fillId="0" borderId="20" xfId="203" applyNumberFormat="1" applyFont="1" applyFill="1" applyBorder="1" applyAlignment="1">
      <alignment horizontal="center" vertical="center"/>
    </xf>
    <xf numFmtId="9" fontId="0" fillId="0" borderId="17" xfId="369" applyFont="1" applyFill="1" applyBorder="1" applyAlignment="1">
      <alignment horizontal="center" vertical="center"/>
    </xf>
    <xf numFmtId="9" fontId="0" fillId="0" borderId="18" xfId="369" applyFont="1" applyFill="1" applyBorder="1" applyAlignment="1">
      <alignment horizontal="center" vertical="center"/>
    </xf>
    <xf numFmtId="9" fontId="0" fillId="0" borderId="19" xfId="369" applyFont="1" applyFill="1" applyBorder="1" applyAlignment="1">
      <alignment horizontal="center" vertical="center"/>
    </xf>
    <xf numFmtId="180" fontId="0" fillId="0" borderId="21" xfId="0" applyNumberFormat="1" applyFont="1" applyFill="1" applyBorder="1" applyAlignment="1">
      <alignment vertical="center"/>
    </xf>
    <xf numFmtId="180" fontId="0" fillId="0" borderId="22" xfId="0" applyNumberFormat="1" applyFont="1" applyFill="1" applyBorder="1" applyAlignment="1">
      <alignment vertical="center"/>
    </xf>
    <xf numFmtId="182" fontId="0" fillId="0" borderId="23" xfId="203" applyNumberFormat="1" applyFont="1" applyFill="1" applyBorder="1" applyAlignment="1">
      <alignment horizontal="center" vertical="center"/>
    </xf>
    <xf numFmtId="182" fontId="0" fillId="0" borderId="24" xfId="203" applyNumberFormat="1" applyFont="1" applyFill="1" applyBorder="1" applyAlignment="1">
      <alignment horizontal="center" vertical="center"/>
    </xf>
    <xf numFmtId="171" fontId="0" fillId="0" borderId="25" xfId="417" applyFont="1" applyFill="1" applyBorder="1" applyAlignment="1">
      <alignment horizontal="center" vertical="center"/>
    </xf>
    <xf numFmtId="9" fontId="0" fillId="0" borderId="26" xfId="369" applyNumberFormat="1" applyFont="1" applyFill="1" applyBorder="1" applyAlignment="1">
      <alignment horizontal="center" vertical="center"/>
    </xf>
    <xf numFmtId="182" fontId="0" fillId="0" borderId="27" xfId="203" applyNumberFormat="1" applyFont="1" applyFill="1" applyBorder="1" applyAlignment="1">
      <alignment horizontal="center" vertical="center"/>
    </xf>
    <xf numFmtId="182" fontId="0" fillId="0" borderId="16" xfId="203" applyNumberFormat="1" applyFont="1" applyFill="1" applyBorder="1" applyAlignment="1">
      <alignment horizontal="center" vertical="center"/>
    </xf>
    <xf numFmtId="9" fontId="0" fillId="0" borderId="28" xfId="369" applyNumberFormat="1" applyFont="1" applyFill="1" applyBorder="1" applyAlignment="1">
      <alignment horizontal="center" vertical="center"/>
    </xf>
    <xf numFmtId="9" fontId="0" fillId="0" borderId="29" xfId="369" applyNumberFormat="1" applyFont="1" applyFill="1" applyBorder="1" applyAlignment="1">
      <alignment horizontal="center" vertical="center"/>
    </xf>
    <xf numFmtId="9" fontId="0" fillId="0" borderId="30" xfId="369" applyNumberFormat="1" applyFont="1" applyFill="1" applyBorder="1" applyAlignment="1">
      <alignment horizontal="center" vertical="center"/>
    </xf>
    <xf numFmtId="180" fontId="0" fillId="0" borderId="13" xfId="0" applyNumberFormat="1" applyFont="1" applyFill="1" applyBorder="1" applyAlignment="1">
      <alignment vertical="center"/>
    </xf>
    <xf numFmtId="180" fontId="0" fillId="0" borderId="14" xfId="0" applyNumberFormat="1" applyFont="1" applyFill="1" applyBorder="1" applyAlignment="1">
      <alignment vertical="center"/>
    </xf>
    <xf numFmtId="171" fontId="0" fillId="0" borderId="15" xfId="417" applyFont="1" applyFill="1" applyBorder="1" applyAlignment="1">
      <alignment horizontal="center" vertical="center"/>
    </xf>
    <xf numFmtId="9" fontId="0" fillId="0" borderId="31" xfId="369" applyNumberFormat="1" applyFont="1" applyFill="1" applyBorder="1" applyAlignment="1">
      <alignment horizontal="center" vertical="center"/>
    </xf>
    <xf numFmtId="182" fontId="0" fillId="0" borderId="32" xfId="203" applyNumberFormat="1" applyFont="1" applyFill="1" applyBorder="1" applyAlignment="1">
      <alignment horizontal="center" vertical="center"/>
    </xf>
    <xf numFmtId="182" fontId="0" fillId="0" borderId="33" xfId="203" applyNumberFormat="1" applyFont="1" applyFill="1" applyBorder="1" applyAlignment="1">
      <alignment horizontal="center" vertical="center"/>
    </xf>
    <xf numFmtId="171" fontId="0" fillId="0" borderId="17" xfId="417" applyFont="1" applyFill="1" applyBorder="1" applyAlignment="1">
      <alignment horizontal="center" vertical="center"/>
    </xf>
    <xf numFmtId="171" fontId="0" fillId="0" borderId="26" xfId="417" applyFont="1" applyFill="1" applyBorder="1" applyAlignment="1">
      <alignment horizontal="center" vertical="center"/>
    </xf>
    <xf numFmtId="171" fontId="0" fillId="0" borderId="13" xfId="417" applyFont="1" applyFill="1" applyBorder="1" applyAlignment="1">
      <alignment horizontal="center" vertical="center"/>
    </xf>
    <xf numFmtId="171" fontId="0" fillId="0" borderId="14" xfId="417" applyFont="1" applyFill="1" applyBorder="1" applyAlignment="1">
      <alignment horizontal="center" vertical="center"/>
    </xf>
    <xf numFmtId="171" fontId="0" fillId="0" borderId="27" xfId="417" applyFont="1" applyFill="1" applyBorder="1" applyAlignment="1">
      <alignment horizontal="center" vertical="center"/>
    </xf>
    <xf numFmtId="174" fontId="2" fillId="0" borderId="10" xfId="203" applyFont="1" applyFill="1" applyBorder="1" applyAlignment="1">
      <alignment vertical="center"/>
    </xf>
    <xf numFmtId="183" fontId="2" fillId="0" borderId="10" xfId="0" applyNumberFormat="1" applyFont="1" applyFill="1" applyBorder="1" applyAlignment="1">
      <alignment horizontal="center" vertical="center"/>
    </xf>
    <xf numFmtId="174" fontId="2" fillId="0" borderId="34" xfId="203" applyFont="1" applyFill="1" applyBorder="1" applyAlignment="1">
      <alignment horizontal="center" vertical="center"/>
    </xf>
    <xf numFmtId="174" fontId="2" fillId="0" borderId="10" xfId="203" applyFont="1" applyFill="1" applyBorder="1" applyAlignment="1">
      <alignment horizontal="center" vertical="center"/>
    </xf>
    <xf numFmtId="0" fontId="3" fillId="0" borderId="35" xfId="0" applyFont="1" applyFill="1" applyBorder="1" applyAlignment="1">
      <alignment vertical="center"/>
    </xf>
    <xf numFmtId="0" fontId="3" fillId="0" borderId="36" xfId="0" applyFont="1" applyFill="1" applyBorder="1" applyAlignment="1">
      <alignment vertical="center"/>
    </xf>
    <xf numFmtId="179" fontId="3" fillId="0" borderId="36" xfId="0" applyNumberFormat="1" applyFont="1" applyFill="1" applyBorder="1" applyAlignment="1">
      <alignment vertical="center"/>
    </xf>
    <xf numFmtId="10" fontId="3" fillId="0" borderId="36" xfId="0" applyNumberFormat="1"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Border="1" applyAlignment="1">
      <alignment vertical="center"/>
    </xf>
    <xf numFmtId="179" fontId="3" fillId="0" borderId="0" xfId="0" applyNumberFormat="1" applyFont="1" applyFill="1" applyBorder="1" applyAlignment="1">
      <alignment vertical="center"/>
    </xf>
    <xf numFmtId="10" fontId="3" fillId="0" borderId="0" xfId="0" applyNumberFormat="1" applyFont="1" applyFill="1" applyBorder="1" applyAlignment="1">
      <alignment horizontal="center" vertical="center"/>
    </xf>
    <xf numFmtId="0" fontId="3" fillId="0" borderId="39" xfId="0" applyFont="1" applyFill="1" applyBorder="1" applyAlignment="1">
      <alignment vertical="center"/>
    </xf>
    <xf numFmtId="10" fontId="2" fillId="0" borderId="0" xfId="0" applyNumberFormat="1" applyFont="1" applyFill="1" applyBorder="1" applyAlignment="1">
      <alignment horizontal="center" vertical="center" wrapText="1"/>
    </xf>
    <xf numFmtId="10" fontId="4" fillId="0" borderId="0" xfId="0" applyNumberFormat="1" applyFont="1" applyFill="1" applyBorder="1" applyAlignment="1">
      <alignment vertical="center" wrapText="1"/>
    </xf>
    <xf numFmtId="0" fontId="5" fillId="0" borderId="38" xfId="0" applyFont="1" applyFill="1" applyBorder="1" applyAlignment="1" applyProtection="1">
      <alignment vertical="center"/>
      <protection/>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0" xfId="0" applyFill="1" applyAlignment="1">
      <alignment/>
    </xf>
    <xf numFmtId="0" fontId="6" fillId="0" borderId="0" xfId="247" applyFont="1" applyAlignment="1" applyProtection="1">
      <alignment vertical="center"/>
      <protection locked="0"/>
    </xf>
    <xf numFmtId="0" fontId="0" fillId="0" borderId="0" xfId="247" applyFont="1" applyAlignment="1" applyProtection="1">
      <alignment vertical="center"/>
      <protection locked="0"/>
    </xf>
    <xf numFmtId="0" fontId="7" fillId="0" borderId="0" xfId="321" applyFont="1">
      <alignment/>
      <protection/>
    </xf>
    <xf numFmtId="0" fontId="0" fillId="0" borderId="0" xfId="247" applyFont="1" applyAlignment="1">
      <alignment vertical="center"/>
      <protection/>
    </xf>
    <xf numFmtId="0" fontId="0" fillId="0" borderId="0" xfId="0" applyFont="1" applyAlignment="1">
      <alignment vertical="justify"/>
    </xf>
    <xf numFmtId="0" fontId="0" fillId="0" borderId="0" xfId="0" applyAlignment="1">
      <alignment horizontal="right"/>
    </xf>
    <xf numFmtId="0" fontId="0" fillId="0" borderId="0" xfId="320" applyFont="1" applyAlignment="1" applyProtection="1">
      <alignment horizontal="center" vertical="center" wrapText="1"/>
      <protection/>
    </xf>
    <xf numFmtId="0" fontId="2" fillId="13" borderId="43" xfId="247" applyNumberFormat="1" applyFont="1" applyFill="1" applyBorder="1" applyAlignment="1">
      <alignment horizontal="center" vertical="center" wrapText="1"/>
      <protection/>
    </xf>
    <xf numFmtId="0" fontId="2" fillId="13" borderId="37" xfId="247" applyNumberFormat="1" applyFont="1" applyFill="1" applyBorder="1" applyAlignment="1">
      <alignment vertical="center" wrapText="1"/>
      <protection/>
    </xf>
    <xf numFmtId="0" fontId="0" fillId="0" borderId="17" xfId="314" applyFont="1" applyFill="1" applyBorder="1" applyAlignment="1">
      <alignment horizontal="center" vertical="center" wrapText="1"/>
      <protection/>
    </xf>
    <xf numFmtId="0" fontId="0" fillId="45" borderId="26" xfId="247" applyFont="1" applyFill="1" applyBorder="1" applyAlignment="1">
      <alignment horizontal="justify" vertical="center" wrapText="1"/>
      <protection/>
    </xf>
    <xf numFmtId="171" fontId="0" fillId="45" borderId="26" xfId="408" applyNumberFormat="1" applyFont="1" applyFill="1" applyBorder="1" applyAlignment="1" applyProtection="1">
      <alignment horizontal="center" vertical="center"/>
      <protection/>
    </xf>
    <xf numFmtId="2" fontId="0" fillId="0" borderId="26" xfId="130" applyNumberFormat="1" applyFont="1" applyFill="1" applyBorder="1" applyAlignment="1">
      <alignment horizontal="center" vertical="center"/>
    </xf>
    <xf numFmtId="174" fontId="0" fillId="0" borderId="26" xfId="203" applyFill="1" applyBorder="1" applyAlignment="1">
      <alignment horizontal="center" vertical="center" wrapText="1"/>
    </xf>
    <xf numFmtId="174" fontId="0" fillId="0" borderId="19" xfId="203" applyFont="1" applyFill="1" applyBorder="1" applyAlignment="1" applyProtection="1">
      <alignment horizontal="center" vertical="center"/>
      <protection/>
    </xf>
    <xf numFmtId="0" fontId="0" fillId="45" borderId="14" xfId="247" applyFont="1" applyFill="1" applyBorder="1" applyAlignment="1">
      <alignment horizontal="justify" vertical="center" wrapText="1"/>
      <protection/>
    </xf>
    <xf numFmtId="171" fontId="0" fillId="45" borderId="14" xfId="408" applyNumberFormat="1" applyFont="1" applyFill="1" applyBorder="1" applyAlignment="1" applyProtection="1">
      <alignment horizontal="center" vertical="center"/>
      <protection/>
    </xf>
    <xf numFmtId="2" fontId="0" fillId="0" borderId="14" xfId="130" applyNumberFormat="1" applyFont="1" applyFill="1" applyBorder="1" applyAlignment="1">
      <alignment horizontal="center" vertical="center"/>
    </xf>
    <xf numFmtId="174" fontId="0" fillId="0" borderId="14" xfId="203" applyFill="1" applyBorder="1" applyAlignment="1">
      <alignment horizontal="center" vertical="center" wrapText="1"/>
    </xf>
    <xf numFmtId="174" fontId="0" fillId="0" borderId="22" xfId="203" applyFont="1" applyFill="1" applyBorder="1" applyAlignment="1" applyProtection="1">
      <alignment horizontal="center" vertical="center"/>
      <protection/>
    </xf>
    <xf numFmtId="0" fontId="0" fillId="45" borderId="27" xfId="247" applyFont="1" applyFill="1" applyBorder="1" applyAlignment="1">
      <alignment horizontal="justify" vertical="center" wrapText="1"/>
      <protection/>
    </xf>
    <xf numFmtId="171" fontId="0" fillId="45" borderId="27" xfId="408" applyNumberFormat="1" applyFont="1" applyFill="1" applyBorder="1" applyAlignment="1" applyProtection="1">
      <alignment horizontal="center" vertical="center"/>
      <protection/>
    </xf>
    <xf numFmtId="2" fontId="0" fillId="0" borderId="27" xfId="130" applyNumberFormat="1" applyFont="1" applyFill="1" applyBorder="1" applyAlignment="1">
      <alignment horizontal="center" vertical="center"/>
    </xf>
    <xf numFmtId="174" fontId="0" fillId="0" borderId="27" xfId="203" applyFill="1" applyBorder="1" applyAlignment="1">
      <alignment horizontal="center" vertical="center" wrapText="1"/>
    </xf>
    <xf numFmtId="174" fontId="0" fillId="0" borderId="16" xfId="203" applyFont="1" applyFill="1" applyBorder="1" applyAlignment="1" applyProtection="1">
      <alignment horizontal="center" vertical="center"/>
      <protection/>
    </xf>
    <xf numFmtId="0" fontId="0" fillId="0" borderId="14" xfId="247" applyFont="1" applyFill="1" applyBorder="1" applyAlignment="1">
      <alignment horizontal="justify" vertical="center" wrapText="1"/>
      <protection/>
    </xf>
    <xf numFmtId="171" fontId="0" fillId="0" borderId="14" xfId="408" applyNumberFormat="1" applyFont="1" applyFill="1" applyBorder="1" applyAlignment="1" applyProtection="1">
      <alignment horizontal="center" vertical="center"/>
      <protection/>
    </xf>
    <xf numFmtId="0" fontId="7" fillId="0" borderId="0" xfId="313" applyFont="1">
      <alignment/>
      <protection/>
    </xf>
    <xf numFmtId="0" fontId="2" fillId="13" borderId="10" xfId="247" applyNumberFormat="1" applyFont="1" applyFill="1" applyBorder="1" applyAlignment="1">
      <alignment horizontal="center" vertical="center" wrapText="1"/>
      <protection/>
    </xf>
    <xf numFmtId="0" fontId="2" fillId="13" borderId="44" xfId="247" applyNumberFormat="1" applyFont="1" applyFill="1" applyBorder="1" applyAlignment="1">
      <alignment vertical="center" wrapText="1"/>
      <protection/>
    </xf>
    <xf numFmtId="0" fontId="0" fillId="0" borderId="29" xfId="314" applyFont="1" applyFill="1" applyBorder="1" applyAlignment="1">
      <alignment horizontal="center" vertical="center" wrapText="1"/>
      <protection/>
    </xf>
    <xf numFmtId="0" fontId="0" fillId="0" borderId="29" xfId="247" applyFont="1" applyFill="1" applyBorder="1" applyAlignment="1">
      <alignment horizontal="justify" vertical="center" wrapText="1"/>
      <protection/>
    </xf>
    <xf numFmtId="171" fontId="0" fillId="0" borderId="29" xfId="408" applyNumberFormat="1" applyFont="1" applyFill="1" applyBorder="1" applyAlignment="1" applyProtection="1">
      <alignment horizontal="center" vertical="center"/>
      <protection/>
    </xf>
    <xf numFmtId="2" fontId="0" fillId="0" borderId="29" xfId="130" applyNumberFormat="1" applyFont="1" applyFill="1" applyBorder="1" applyAlignment="1">
      <alignment horizontal="center" vertical="center"/>
    </xf>
    <xf numFmtId="174" fontId="0" fillId="0" borderId="45" xfId="203" applyFont="1" applyFill="1" applyBorder="1" applyAlignment="1" applyProtection="1">
      <alignment horizontal="center" vertical="center"/>
      <protection/>
    </xf>
    <xf numFmtId="174" fontId="0" fillId="0" borderId="46" xfId="203" applyFont="1" applyFill="1" applyBorder="1" applyAlignment="1" applyProtection="1">
      <alignment horizontal="center" vertical="center"/>
      <protection/>
    </xf>
    <xf numFmtId="2" fontId="0" fillId="0" borderId="32" xfId="130" applyNumberFormat="1" applyFont="1" applyFill="1" applyBorder="1" applyAlignment="1">
      <alignment horizontal="center" vertical="center"/>
    </xf>
    <xf numFmtId="174" fontId="0" fillId="0" borderId="32" xfId="203" applyFill="1" applyBorder="1" applyAlignment="1">
      <alignment horizontal="center" vertical="center" wrapText="1"/>
    </xf>
    <xf numFmtId="174" fontId="0" fillId="0" borderId="47" xfId="203" applyFont="1" applyFill="1" applyBorder="1" applyAlignment="1" applyProtection="1">
      <alignment horizontal="center" vertical="center"/>
      <protection/>
    </xf>
    <xf numFmtId="0" fontId="41" fillId="0" borderId="0" xfId="0" applyFont="1" applyAlignment="1">
      <alignment/>
    </xf>
    <xf numFmtId="0" fontId="0" fillId="0" borderId="0" xfId="0" applyAlignment="1">
      <alignment horizontal="center"/>
    </xf>
    <xf numFmtId="0" fontId="0" fillId="0" borderId="28" xfId="314" applyFont="1" applyFill="1" applyBorder="1" applyAlignment="1">
      <alignment horizontal="center" vertical="center" wrapText="1"/>
      <protection/>
    </xf>
    <xf numFmtId="0" fontId="0" fillId="45" borderId="29" xfId="247" applyFont="1" applyFill="1" applyBorder="1" applyAlignment="1">
      <alignment horizontal="justify" vertical="center" wrapText="1"/>
      <protection/>
    </xf>
    <xf numFmtId="171" fontId="0" fillId="45" borderId="29" xfId="408" applyNumberFormat="1" applyFont="1" applyFill="1" applyBorder="1" applyAlignment="1" applyProtection="1">
      <alignment horizontal="center" vertical="center"/>
      <protection/>
    </xf>
    <xf numFmtId="174" fontId="0" fillId="0" borderId="29" xfId="203" applyFill="1" applyBorder="1" applyAlignment="1">
      <alignment horizontal="right" vertical="center" wrapText="1"/>
    </xf>
    <xf numFmtId="0" fontId="0" fillId="0" borderId="23" xfId="314" applyFont="1" applyFill="1" applyBorder="1" applyAlignment="1">
      <alignment horizontal="center" vertical="center" wrapText="1"/>
      <protection/>
    </xf>
    <xf numFmtId="171" fontId="0" fillId="45" borderId="32" xfId="408" applyNumberFormat="1" applyFont="1" applyFill="1" applyBorder="1" applyAlignment="1" applyProtection="1">
      <alignment horizontal="center" vertical="center"/>
      <protection/>
    </xf>
    <xf numFmtId="0" fontId="0" fillId="0" borderId="14" xfId="0" applyBorder="1" applyAlignment="1">
      <alignment wrapText="1"/>
    </xf>
    <xf numFmtId="0" fontId="7" fillId="0" borderId="0" xfId="313" applyFont="1" applyFill="1" applyBorder="1">
      <alignment/>
      <protection/>
    </xf>
    <xf numFmtId="0" fontId="41" fillId="0" borderId="0" xfId="0" applyFont="1" applyFill="1" applyAlignment="1">
      <alignment vertical="center"/>
    </xf>
    <xf numFmtId="0" fontId="0" fillId="0" borderId="0" xfId="314" applyFont="1" applyFill="1" applyBorder="1" applyAlignment="1">
      <alignment horizontal="center" vertical="center" wrapText="1"/>
      <protection/>
    </xf>
    <xf numFmtId="0" fontId="0" fillId="0" borderId="0" xfId="247" applyFont="1" applyFill="1" applyBorder="1" applyAlignment="1">
      <alignment horizontal="justify" vertical="center" wrapText="1"/>
      <protection/>
    </xf>
    <xf numFmtId="171" fontId="0" fillId="0" borderId="0" xfId="408" applyNumberFormat="1" applyFont="1" applyFill="1" applyBorder="1" applyAlignment="1" applyProtection="1">
      <alignment horizontal="center" vertical="center"/>
      <protection/>
    </xf>
    <xf numFmtId="2" fontId="0" fillId="0" borderId="0" xfId="130" applyNumberFormat="1" applyFont="1" applyFill="1" applyBorder="1" applyAlignment="1">
      <alignment horizontal="center" vertical="center"/>
    </xf>
    <xf numFmtId="174" fontId="0" fillId="0" borderId="0" xfId="203" applyFill="1" applyBorder="1" applyAlignment="1">
      <alignment horizontal="center" vertical="center" wrapText="1"/>
    </xf>
    <xf numFmtId="174" fontId="0" fillId="0" borderId="0" xfId="203" applyFont="1" applyFill="1" applyBorder="1" applyAlignment="1" applyProtection="1">
      <alignment horizontal="center" vertical="center"/>
      <protection/>
    </xf>
    <xf numFmtId="0" fontId="41" fillId="0" borderId="0" xfId="0" applyFont="1" applyFill="1" applyAlignment="1">
      <alignment vertical="center"/>
    </xf>
    <xf numFmtId="0" fontId="41" fillId="0" borderId="0" xfId="0" applyFont="1" applyAlignment="1">
      <alignment vertical="center"/>
    </xf>
    <xf numFmtId="0" fontId="0" fillId="0" borderId="0" xfId="247" applyFont="1" applyFill="1" applyBorder="1" applyAlignment="1">
      <alignment horizontal="center" vertical="center" wrapText="1"/>
      <protection/>
    </xf>
    <xf numFmtId="0" fontId="0" fillId="0" borderId="0" xfId="0" applyFill="1" applyBorder="1" applyAlignment="1">
      <alignment horizontal="center" vertical="center"/>
    </xf>
    <xf numFmtId="0" fontId="0" fillId="0" borderId="0" xfId="0" applyFill="1" applyBorder="1" applyAlignment="1">
      <alignment/>
    </xf>
    <xf numFmtId="0" fontId="0" fillId="0" borderId="14" xfId="0" applyBorder="1" applyAlignment="1">
      <alignment horizontal="justify" wrapText="1"/>
    </xf>
    <xf numFmtId="0" fontId="0" fillId="0" borderId="0" xfId="0" applyFont="1" applyAlignment="1">
      <alignment wrapText="1"/>
    </xf>
    <xf numFmtId="186" fontId="0" fillId="0" borderId="0" xfId="0" applyNumberFormat="1" applyFont="1" applyAlignment="1">
      <alignment wrapText="1"/>
    </xf>
    <xf numFmtId="0" fontId="0" fillId="0" borderId="26" xfId="247" applyFont="1" applyFill="1" applyBorder="1" applyAlignment="1">
      <alignment horizontal="justify" vertical="center" wrapText="1"/>
      <protection/>
    </xf>
    <xf numFmtId="171" fontId="0" fillId="0" borderId="26" xfId="408" applyNumberFormat="1" applyFont="1" applyFill="1" applyBorder="1" applyAlignment="1" applyProtection="1">
      <alignment horizontal="center" vertical="center"/>
      <protection/>
    </xf>
    <xf numFmtId="174" fontId="0" fillId="0" borderId="48" xfId="203" applyFont="1" applyFill="1" applyBorder="1" applyAlignment="1" applyProtection="1">
      <alignment horizontal="center" vertical="center"/>
      <protection/>
    </xf>
    <xf numFmtId="0" fontId="0" fillId="0" borderId="14" xfId="0" applyFont="1" applyBorder="1" applyAlignment="1">
      <alignment horizontal="justify" vertical="center"/>
    </xf>
    <xf numFmtId="0" fontId="0" fillId="0" borderId="14" xfId="0" applyFill="1" applyBorder="1" applyAlignment="1">
      <alignment horizontal="justify" wrapText="1"/>
    </xf>
    <xf numFmtId="0" fontId="0" fillId="45" borderId="32" xfId="247" applyFont="1" applyFill="1" applyBorder="1" applyAlignment="1">
      <alignment horizontal="justify" vertical="center" wrapText="1"/>
      <protection/>
    </xf>
    <xf numFmtId="0" fontId="7" fillId="0" borderId="0" xfId="314" applyFont="1" applyFill="1" applyBorder="1" applyAlignment="1">
      <alignment horizontal="center" vertical="center" wrapText="1"/>
      <protection/>
    </xf>
    <xf numFmtId="0" fontId="41" fillId="0" borderId="0" xfId="0" applyFont="1" applyFill="1" applyAlignment="1">
      <alignment/>
    </xf>
    <xf numFmtId="0" fontId="0" fillId="0" borderId="0" xfId="0" applyAlignment="1">
      <alignment wrapText="1"/>
    </xf>
    <xf numFmtId="0" fontId="2" fillId="0" borderId="0" xfId="0" applyFont="1" applyAlignment="1" applyProtection="1">
      <alignment horizontal="center" vertical="center" wrapText="1"/>
      <protection/>
    </xf>
    <xf numFmtId="0" fontId="13" fillId="0" borderId="0" xfId="247" applyFont="1" applyAlignment="1">
      <alignment vertical="center"/>
      <protection/>
    </xf>
    <xf numFmtId="174" fontId="0" fillId="0" borderId="14" xfId="203" applyFill="1" applyBorder="1" applyAlignment="1">
      <alignment horizontal="right" vertical="center" wrapText="1"/>
    </xf>
    <xf numFmtId="0" fontId="41" fillId="0" borderId="0" xfId="0" applyFont="1" applyAlignment="1" applyProtection="1">
      <alignment horizontal="center" vertical="center"/>
      <protection/>
    </xf>
    <xf numFmtId="0" fontId="0" fillId="0" borderId="0" xfId="247" applyAlignment="1">
      <alignment vertical="center"/>
      <protection/>
    </xf>
    <xf numFmtId="174" fontId="0" fillId="0" borderId="25" xfId="203" applyFont="1" applyFill="1" applyBorder="1" applyAlignment="1" applyProtection="1">
      <alignment horizontal="center" vertical="center"/>
      <protection/>
    </xf>
    <xf numFmtId="0" fontId="13" fillId="0" borderId="0" xfId="247" applyFont="1" applyBorder="1" applyAlignment="1">
      <alignment vertical="center"/>
      <protection/>
    </xf>
    <xf numFmtId="0" fontId="0" fillId="0" borderId="0" xfId="247" applyBorder="1" applyAlignment="1">
      <alignment vertical="center"/>
      <protection/>
    </xf>
    <xf numFmtId="2" fontId="0" fillId="0" borderId="14" xfId="370" applyNumberFormat="1" applyFont="1" applyFill="1" applyBorder="1" applyAlignment="1">
      <alignment horizontal="center" vertical="center"/>
    </xf>
    <xf numFmtId="0" fontId="0" fillId="0" borderId="0" xfId="247" applyAlignment="1">
      <alignment vertical="center" wrapText="1"/>
      <protection/>
    </xf>
    <xf numFmtId="0" fontId="0" fillId="0" borderId="0" xfId="247" applyNumberFormat="1" applyFont="1" applyFill="1" applyBorder="1" applyAlignment="1">
      <alignment horizontal="center" vertical="center"/>
      <protection/>
    </xf>
    <xf numFmtId="0" fontId="2" fillId="0" borderId="43" xfId="247" applyNumberFormat="1" applyFont="1" applyFill="1" applyBorder="1" applyAlignment="1">
      <alignment horizontal="center" vertical="center" wrapText="1"/>
      <protection/>
    </xf>
    <xf numFmtId="0" fontId="2" fillId="0" borderId="43" xfId="247" applyNumberFormat="1" applyFont="1" applyFill="1" applyBorder="1" applyAlignment="1">
      <alignment vertical="center" wrapText="1"/>
      <protection/>
    </xf>
    <xf numFmtId="0" fontId="2" fillId="45" borderId="26" xfId="247" applyFont="1" applyFill="1" applyBorder="1" applyAlignment="1">
      <alignment horizontal="justify" vertical="center" wrapText="1"/>
      <protection/>
    </xf>
    <xf numFmtId="2" fontId="0" fillId="46" borderId="26" xfId="130" applyNumberFormat="1" applyFont="1" applyFill="1" applyBorder="1" applyAlignment="1">
      <alignment horizontal="center" vertical="center"/>
    </xf>
    <xf numFmtId="2" fontId="0" fillId="46" borderId="14" xfId="130" applyNumberFormat="1" applyFont="1" applyFill="1" applyBorder="1" applyAlignment="1">
      <alignment horizontal="center" vertical="center"/>
    </xf>
    <xf numFmtId="0" fontId="2" fillId="45" borderId="14" xfId="247" applyFont="1" applyFill="1" applyBorder="1" applyAlignment="1">
      <alignment horizontal="justify" vertical="center" wrapText="1"/>
      <protection/>
    </xf>
    <xf numFmtId="0" fontId="2" fillId="0" borderId="14" xfId="247" applyFont="1" applyFill="1" applyBorder="1" applyAlignment="1">
      <alignment horizontal="justify" vertical="center" wrapText="1"/>
      <protection/>
    </xf>
    <xf numFmtId="0" fontId="0" fillId="0" borderId="14" xfId="247" applyBorder="1" applyAlignment="1">
      <alignment horizontal="justify" vertical="center" wrapText="1"/>
      <protection/>
    </xf>
    <xf numFmtId="174" fontId="0" fillId="0" borderId="49" xfId="203" applyFont="1" applyFill="1" applyBorder="1" applyAlignment="1" applyProtection="1">
      <alignment horizontal="center" vertical="center"/>
      <protection/>
    </xf>
    <xf numFmtId="0" fontId="2" fillId="0" borderId="34" xfId="247" applyNumberFormat="1" applyFont="1" applyFill="1" applyBorder="1" applyAlignment="1">
      <alignment horizontal="center" vertical="center" wrapText="1"/>
      <protection/>
    </xf>
    <xf numFmtId="0" fontId="2" fillId="0" borderId="34" xfId="247" applyNumberFormat="1" applyFont="1" applyFill="1" applyBorder="1" applyAlignment="1">
      <alignment vertical="center" wrapText="1"/>
      <protection/>
    </xf>
    <xf numFmtId="0" fontId="0" fillId="0" borderId="50" xfId="314" applyFont="1" applyFill="1" applyBorder="1" applyAlignment="1">
      <alignment horizontal="center" vertical="center" wrapText="1"/>
      <protection/>
    </xf>
    <xf numFmtId="0" fontId="2" fillId="45" borderId="51" xfId="247" applyFont="1" applyFill="1" applyBorder="1" applyAlignment="1">
      <alignment horizontal="justify" vertical="center" wrapText="1"/>
      <protection/>
    </xf>
    <xf numFmtId="171" fontId="0" fillId="45" borderId="51" xfId="408" applyNumberFormat="1" applyFont="1" applyFill="1" applyBorder="1" applyAlignment="1" applyProtection="1">
      <alignment horizontal="center" vertical="center"/>
      <protection/>
    </xf>
    <xf numFmtId="2" fontId="0" fillId="46" borderId="51" xfId="130" applyNumberFormat="1" applyFont="1" applyFill="1" applyBorder="1" applyAlignment="1">
      <alignment horizontal="center" vertical="center"/>
    </xf>
    <xf numFmtId="174" fontId="0" fillId="0" borderId="51" xfId="203" applyFill="1" applyBorder="1" applyAlignment="1">
      <alignment horizontal="center" vertical="center" wrapText="1"/>
    </xf>
    <xf numFmtId="174" fontId="0" fillId="0" borderId="52" xfId="203" applyFont="1" applyFill="1" applyBorder="1" applyAlignment="1" applyProtection="1">
      <alignment horizontal="center" vertical="center"/>
      <protection/>
    </xf>
    <xf numFmtId="0" fontId="2" fillId="0" borderId="53" xfId="247" applyNumberFormat="1" applyFont="1" applyFill="1" applyBorder="1" applyAlignment="1">
      <alignment vertical="center" wrapText="1"/>
      <protection/>
    </xf>
    <xf numFmtId="0" fontId="0" fillId="0" borderId="27" xfId="247" applyBorder="1" applyAlignment="1">
      <alignment horizontal="justify" vertical="center" wrapText="1"/>
      <protection/>
    </xf>
    <xf numFmtId="0" fontId="7" fillId="0" borderId="0" xfId="321" applyFont="1" applyBorder="1">
      <alignment/>
      <protection/>
    </xf>
    <xf numFmtId="0" fontId="41" fillId="0" borderId="0" xfId="247" applyFont="1" applyAlignment="1">
      <alignment vertical="center"/>
      <protection/>
    </xf>
    <xf numFmtId="0" fontId="41" fillId="0" borderId="0" xfId="247" applyFont="1" applyAlignment="1">
      <alignment vertical="center" wrapText="1"/>
      <protection/>
    </xf>
    <xf numFmtId="0" fontId="0" fillId="45" borderId="54" xfId="247" applyFont="1" applyFill="1" applyBorder="1" applyAlignment="1">
      <alignment horizontal="justify" vertical="center" wrapText="1"/>
      <protection/>
    </xf>
    <xf numFmtId="171" fontId="0" fillId="45" borderId="54" xfId="408" applyNumberFormat="1" applyFont="1" applyFill="1" applyBorder="1" applyAlignment="1" applyProtection="1">
      <alignment horizontal="center" vertical="center"/>
      <protection/>
    </xf>
    <xf numFmtId="2" fontId="0" fillId="0" borderId="54" xfId="477" applyNumberFormat="1" applyFill="1" applyBorder="1" applyAlignment="1">
      <alignment horizontal="center" vertical="center"/>
    </xf>
    <xf numFmtId="174" fontId="0" fillId="0" borderId="29" xfId="203" applyFill="1" applyBorder="1" applyAlignment="1">
      <alignment horizontal="center" vertical="center" wrapText="1"/>
    </xf>
    <xf numFmtId="0" fontId="41" fillId="0" borderId="0" xfId="0" applyFont="1" applyAlignment="1">
      <alignment vertical="center"/>
    </xf>
    <xf numFmtId="0" fontId="0" fillId="0" borderId="0" xfId="0" applyFill="1" applyAlignment="1">
      <alignment vertical="center"/>
    </xf>
    <xf numFmtId="0" fontId="2" fillId="0" borderId="0" xfId="0" applyFont="1" applyFill="1" applyAlignment="1" applyProtection="1">
      <alignment horizontal="center" vertical="center" wrapText="1"/>
      <protection/>
    </xf>
    <xf numFmtId="0" fontId="7" fillId="0" borderId="0" xfId="321" applyFont="1" applyFill="1">
      <alignment/>
      <protection/>
    </xf>
    <xf numFmtId="0" fontId="7" fillId="0" borderId="0" xfId="321" applyFont="1" applyFill="1" applyAlignment="1">
      <alignment wrapText="1"/>
      <protection/>
    </xf>
    <xf numFmtId="0" fontId="13" fillId="0" borderId="0" xfId="247" applyFont="1" applyFill="1" applyAlignment="1">
      <alignment vertical="center"/>
      <protection/>
    </xf>
    <xf numFmtId="0" fontId="7" fillId="0" borderId="0" xfId="321" applyFont="1" applyFill="1" applyAlignment="1">
      <alignment horizontal="center" vertical="center"/>
      <protection/>
    </xf>
    <xf numFmtId="0" fontId="0" fillId="0" borderId="0" xfId="247" applyFont="1" applyFill="1" applyAlignment="1">
      <alignment vertical="center"/>
      <protection/>
    </xf>
    <xf numFmtId="0" fontId="7" fillId="0" borderId="0" xfId="320" applyFont="1">
      <alignment/>
      <protection/>
    </xf>
    <xf numFmtId="176" fontId="7" fillId="0" borderId="0" xfId="320" applyNumberFormat="1" applyFont="1">
      <alignment/>
      <protection/>
    </xf>
    <xf numFmtId="2" fontId="0" fillId="45" borderId="26" xfId="408" applyNumberFormat="1" applyFont="1" applyFill="1" applyBorder="1" applyAlignment="1" applyProtection="1">
      <alignment horizontal="center" vertical="center"/>
      <protection/>
    </xf>
    <xf numFmtId="0" fontId="14" fillId="0" borderId="14" xfId="250" applyFont="1" applyFill="1" applyBorder="1" applyAlignment="1">
      <alignment horizontal="justify" vertical="center" wrapText="1"/>
      <protection/>
    </xf>
    <xf numFmtId="2" fontId="0" fillId="45" borderId="14" xfId="408" applyNumberFormat="1" applyFont="1" applyFill="1" applyBorder="1" applyAlignment="1" applyProtection="1">
      <alignment horizontal="center" vertical="center"/>
      <protection/>
    </xf>
    <xf numFmtId="0" fontId="0" fillId="47" borderId="14" xfId="320" applyFont="1" applyFill="1" applyBorder="1" applyAlignment="1">
      <alignment horizontal="justify" vertical="center" wrapText="1"/>
      <protection/>
    </xf>
    <xf numFmtId="0" fontId="0" fillId="45" borderId="14" xfId="250" applyFont="1" applyFill="1" applyBorder="1" applyAlignment="1">
      <alignment horizontal="justify" vertical="center" wrapText="1"/>
      <protection/>
    </xf>
    <xf numFmtId="171" fontId="0" fillId="0" borderId="14" xfId="411" applyNumberFormat="1" applyFont="1" applyFill="1" applyBorder="1" applyAlignment="1" applyProtection="1">
      <alignment horizontal="center" vertical="center"/>
      <protection/>
    </xf>
    <xf numFmtId="2" fontId="0" fillId="0" borderId="14" xfId="392" applyNumberFormat="1" applyFont="1" applyFill="1" applyBorder="1" applyAlignment="1" applyProtection="1">
      <alignment horizontal="center" vertical="center"/>
      <protection/>
    </xf>
    <xf numFmtId="0" fontId="0" fillId="0" borderId="14" xfId="250" applyFont="1" applyFill="1" applyBorder="1" applyAlignment="1">
      <alignment horizontal="justify" vertical="center" wrapText="1"/>
      <protection/>
    </xf>
    <xf numFmtId="171" fontId="0" fillId="0" borderId="14" xfId="407" applyNumberFormat="1" applyFont="1" applyFill="1" applyBorder="1" applyAlignment="1" applyProtection="1">
      <alignment horizontal="center" vertical="center"/>
      <protection/>
    </xf>
    <xf numFmtId="3" fontId="2" fillId="34" borderId="43" xfId="247" applyNumberFormat="1" applyFont="1" applyFill="1" applyBorder="1" applyAlignment="1">
      <alignment horizontal="center" vertical="center" wrapText="1"/>
      <protection/>
    </xf>
    <xf numFmtId="4" fontId="2" fillId="34" borderId="37" xfId="247" applyNumberFormat="1" applyFont="1" applyFill="1" applyBorder="1" applyAlignment="1">
      <alignment vertical="center" wrapText="1"/>
      <protection/>
    </xf>
    <xf numFmtId="0" fontId="0" fillId="45" borderId="26" xfId="247" applyFont="1" applyFill="1" applyBorder="1" applyAlignment="1">
      <alignment vertical="center" wrapText="1"/>
      <protection/>
    </xf>
    <xf numFmtId="2" fontId="0" fillId="0" borderId="26" xfId="408" applyNumberFormat="1" applyFont="1" applyFill="1" applyBorder="1" applyAlignment="1" applyProtection="1">
      <alignment horizontal="center" vertical="center"/>
      <protection/>
    </xf>
    <xf numFmtId="0" fontId="0" fillId="45" borderId="14" xfId="247" applyFont="1" applyFill="1" applyBorder="1" applyAlignment="1">
      <alignment vertical="center" wrapText="1"/>
      <protection/>
    </xf>
    <xf numFmtId="2" fontId="0" fillId="0" borderId="14" xfId="408" applyNumberFormat="1" applyFont="1" applyFill="1" applyBorder="1" applyAlignment="1" applyProtection="1">
      <alignment horizontal="center" vertical="center"/>
      <protection/>
    </xf>
    <xf numFmtId="0" fontId="0" fillId="45" borderId="27" xfId="247" applyFont="1" applyFill="1" applyBorder="1" applyAlignment="1">
      <alignment vertical="center" wrapText="1"/>
      <protection/>
    </xf>
    <xf numFmtId="171" fontId="0" fillId="0" borderId="27" xfId="408" applyNumberFormat="1" applyFont="1" applyFill="1" applyBorder="1" applyAlignment="1" applyProtection="1">
      <alignment horizontal="center" vertical="center"/>
      <protection/>
    </xf>
    <xf numFmtId="2" fontId="0" fillId="0" borderId="27" xfId="408" applyNumberFormat="1" applyFont="1" applyFill="1" applyBorder="1" applyAlignment="1" applyProtection="1">
      <alignment horizontal="center" vertical="center"/>
      <protection/>
    </xf>
    <xf numFmtId="0" fontId="0" fillId="0" borderId="0" xfId="314" applyFont="1" applyAlignment="1">
      <alignment vertical="center" wrapText="1"/>
      <protection/>
    </xf>
    <xf numFmtId="0" fontId="7" fillId="0" borderId="0" xfId="320" applyFont="1" applyProtection="1">
      <alignment/>
      <protection locked="0"/>
    </xf>
    <xf numFmtId="0" fontId="0" fillId="0" borderId="0" xfId="310" applyFont="1" applyAlignment="1">
      <alignment vertical="center"/>
      <protection/>
    </xf>
    <xf numFmtId="4" fontId="9" fillId="34" borderId="55" xfId="351" applyNumberFormat="1" applyFont="1" applyFill="1" applyBorder="1" applyAlignment="1">
      <alignment vertical="center" wrapText="1"/>
      <protection/>
    </xf>
    <xf numFmtId="4" fontId="9" fillId="34" borderId="56" xfId="351" applyNumberFormat="1" applyFont="1" applyFill="1" applyBorder="1" applyAlignment="1">
      <alignment vertical="center" wrapText="1"/>
      <protection/>
    </xf>
    <xf numFmtId="4" fontId="9" fillId="34" borderId="57" xfId="351" applyNumberFormat="1" applyFont="1" applyFill="1" applyBorder="1" applyAlignment="1">
      <alignment vertical="center" wrapText="1"/>
      <protection/>
    </xf>
    <xf numFmtId="4" fontId="9" fillId="34" borderId="58" xfId="351" applyNumberFormat="1" applyFont="1" applyFill="1" applyBorder="1" applyAlignment="1">
      <alignment vertical="center" wrapText="1"/>
      <protection/>
    </xf>
    <xf numFmtId="4" fontId="9" fillId="34" borderId="0" xfId="351" applyNumberFormat="1" applyFont="1" applyFill="1" applyBorder="1" applyAlignment="1">
      <alignment vertical="center" wrapText="1"/>
      <protection/>
    </xf>
    <xf numFmtId="4" fontId="9" fillId="34" borderId="59" xfId="351" applyNumberFormat="1" applyFont="1" applyFill="1" applyBorder="1" applyAlignment="1">
      <alignment vertical="center" wrapText="1"/>
      <protection/>
    </xf>
    <xf numFmtId="0" fontId="11" fillId="0" borderId="17" xfId="351" applyFont="1" applyFill="1" applyBorder="1" applyAlignment="1">
      <alignment horizontal="center" vertical="center" wrapText="1"/>
      <protection/>
    </xf>
    <xf numFmtId="4" fontId="11" fillId="0" borderId="26" xfId="351" applyNumberFormat="1" applyFont="1" applyFill="1" applyBorder="1" applyAlignment="1">
      <alignment vertical="center" wrapText="1"/>
      <protection/>
    </xf>
    <xf numFmtId="185" fontId="11" fillId="0" borderId="19" xfId="351" applyNumberFormat="1" applyFont="1" applyFill="1" applyBorder="1" applyAlignment="1">
      <alignment horizontal="center" vertical="center"/>
      <protection/>
    </xf>
    <xf numFmtId="0" fontId="11" fillId="0" borderId="13" xfId="351" applyFont="1" applyFill="1" applyBorder="1" applyAlignment="1">
      <alignment horizontal="center" vertical="center" wrapText="1"/>
      <protection/>
    </xf>
    <xf numFmtId="4" fontId="11" fillId="0" borderId="14" xfId="351" applyNumberFormat="1" applyFont="1" applyFill="1" applyBorder="1" applyAlignment="1">
      <alignment vertical="center" wrapText="1"/>
      <protection/>
    </xf>
    <xf numFmtId="185" fontId="11" fillId="0" borderId="22" xfId="351" applyNumberFormat="1" applyFont="1" applyFill="1" applyBorder="1" applyAlignment="1">
      <alignment horizontal="center" vertical="center"/>
      <protection/>
    </xf>
    <xf numFmtId="0" fontId="11" fillId="0" borderId="23" xfId="351" applyFont="1" applyFill="1" applyBorder="1" applyAlignment="1">
      <alignment horizontal="center" vertical="center" wrapText="1"/>
      <protection/>
    </xf>
    <xf numFmtId="4" fontId="11" fillId="0" borderId="32" xfId="351" applyNumberFormat="1" applyFont="1" applyFill="1" applyBorder="1" applyAlignment="1">
      <alignment vertical="center" wrapText="1"/>
      <protection/>
    </xf>
    <xf numFmtId="185" fontId="11" fillId="0" borderId="25" xfId="351" applyNumberFormat="1" applyFont="1" applyFill="1" applyBorder="1" applyAlignment="1">
      <alignment horizontal="center" vertical="center"/>
      <protection/>
    </xf>
    <xf numFmtId="185" fontId="15" fillId="34" borderId="10" xfId="351" applyNumberFormat="1" applyFont="1" applyFill="1" applyBorder="1" applyAlignment="1">
      <alignment horizontal="center" vertical="center"/>
      <protection/>
    </xf>
    <xf numFmtId="9" fontId="15" fillId="0" borderId="60" xfId="367"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wrapText="1"/>
    </xf>
    <xf numFmtId="0" fontId="14" fillId="0" borderId="26" xfId="250" applyFont="1" applyFill="1" applyBorder="1" applyAlignment="1">
      <alignment horizontal="justify" vertical="center" wrapText="1"/>
      <protection/>
    </xf>
    <xf numFmtId="171" fontId="0" fillId="0" borderId="14" xfId="408" applyNumberFormat="1" applyFont="1" applyFill="1" applyBorder="1" applyAlignment="1" applyProtection="1">
      <alignment horizontal="center" vertical="center"/>
      <protection/>
    </xf>
    <xf numFmtId="2" fontId="0" fillId="0" borderId="14" xfId="130" applyNumberFormat="1" applyFont="1" applyFill="1" applyBorder="1" applyAlignment="1">
      <alignment horizontal="center" vertical="center"/>
    </xf>
    <xf numFmtId="0" fontId="0" fillId="0" borderId="14" xfId="247" applyFont="1" applyFill="1" applyBorder="1" applyAlignment="1">
      <alignment horizontal="justify" vertical="center" wrapText="1"/>
      <protection/>
    </xf>
    <xf numFmtId="0" fontId="0" fillId="0" borderId="13" xfId="314" applyFont="1" applyFill="1" applyBorder="1" applyAlignment="1">
      <alignment horizontal="center" vertical="center" wrapText="1"/>
      <protection/>
    </xf>
    <xf numFmtId="174" fontId="0" fillId="0" borderId="45" xfId="203" applyFont="1" applyFill="1" applyBorder="1" applyAlignment="1" applyProtection="1">
      <alignment horizontal="center" vertical="center"/>
      <protection/>
    </xf>
    <xf numFmtId="0" fontId="0" fillId="45" borderId="14" xfId="247" applyFont="1" applyFill="1" applyBorder="1" applyAlignment="1">
      <alignment horizontal="justify" vertical="center" wrapText="1"/>
      <protection/>
    </xf>
    <xf numFmtId="174" fontId="0" fillId="0" borderId="46" xfId="203" applyFont="1" applyFill="1" applyBorder="1" applyAlignment="1" applyProtection="1">
      <alignment horizontal="center" vertical="center"/>
      <protection/>
    </xf>
    <xf numFmtId="0" fontId="0" fillId="0" borderId="27" xfId="247" applyFont="1" applyFill="1" applyBorder="1" applyAlignment="1">
      <alignment horizontal="justify" vertical="center" wrapText="1"/>
      <protection/>
    </xf>
    <xf numFmtId="0" fontId="0" fillId="0" borderId="32" xfId="247" applyFont="1" applyFill="1" applyBorder="1" applyAlignment="1">
      <alignment horizontal="justify" vertical="center" wrapText="1"/>
      <protection/>
    </xf>
    <xf numFmtId="2" fontId="0" fillId="0" borderId="0" xfId="247" applyNumberFormat="1" applyAlignment="1">
      <alignment vertical="center"/>
      <protection/>
    </xf>
    <xf numFmtId="44" fontId="0" fillId="0" borderId="0" xfId="247" applyNumberFormat="1" applyFont="1" applyAlignment="1">
      <alignment vertical="center"/>
      <protection/>
    </xf>
    <xf numFmtId="0" fontId="6" fillId="0" borderId="0" xfId="247" applyFont="1" applyFill="1" applyAlignment="1" applyProtection="1">
      <alignment vertical="center"/>
      <protection locked="0"/>
    </xf>
    <xf numFmtId="0" fontId="0" fillId="0" borderId="0" xfId="247" applyFont="1" applyFill="1" applyAlignment="1" applyProtection="1">
      <alignment horizontal="right" vertical="center"/>
      <protection locked="0"/>
    </xf>
    <xf numFmtId="0" fontId="0" fillId="0" borderId="0" xfId="320" applyFont="1" applyFill="1" applyAlignment="1" applyProtection="1">
      <alignment horizontal="right" vertical="center" wrapText="1"/>
      <protection/>
    </xf>
    <xf numFmtId="0" fontId="41" fillId="0" borderId="0" xfId="247" applyFont="1" applyFill="1" applyAlignment="1">
      <alignment vertical="center"/>
      <protection/>
    </xf>
    <xf numFmtId="0" fontId="0" fillId="0" borderId="14" xfId="0" applyFill="1" applyBorder="1" applyAlignment="1">
      <alignment wrapText="1"/>
    </xf>
    <xf numFmtId="0" fontId="35" fillId="0" borderId="0" xfId="0" applyFont="1" applyAlignment="1">
      <alignment horizontal="left"/>
    </xf>
    <xf numFmtId="0" fontId="0" fillId="0" borderId="15" xfId="314" applyFont="1" applyFill="1" applyBorder="1" applyAlignment="1">
      <alignment horizontal="center" vertical="center" wrapText="1"/>
      <protection/>
    </xf>
    <xf numFmtId="0" fontId="0" fillId="0" borderId="27" xfId="0" applyFont="1" applyFill="1" applyBorder="1" applyAlignment="1">
      <alignment horizontal="justify" vertical="center" wrapText="1"/>
    </xf>
    <xf numFmtId="171" fontId="0" fillId="0" borderId="27" xfId="408" applyNumberFormat="1" applyFont="1" applyFill="1" applyBorder="1" applyAlignment="1" applyProtection="1">
      <alignment horizontal="center" vertical="center"/>
      <protection/>
    </xf>
    <xf numFmtId="2" fontId="0" fillId="0" borderId="27" xfId="408" applyNumberFormat="1" applyFont="1" applyFill="1" applyBorder="1" applyAlignment="1" applyProtection="1">
      <alignment horizontal="center" vertical="center"/>
      <protection/>
    </xf>
    <xf numFmtId="174" fontId="0" fillId="0" borderId="16" xfId="203" applyFont="1" applyFill="1" applyBorder="1" applyAlignment="1" applyProtection="1">
      <alignment horizontal="center" vertical="center"/>
      <protection/>
    </xf>
    <xf numFmtId="4" fontId="9" fillId="34" borderId="61" xfId="0" applyNumberFormat="1" applyFont="1" applyFill="1" applyBorder="1" applyAlignment="1" applyProtection="1">
      <alignment horizontal="center" vertical="center" wrapText="1"/>
      <protection/>
    </xf>
    <xf numFmtId="4" fontId="15" fillId="34" borderId="62" xfId="351" applyNumberFormat="1" applyFont="1" applyFill="1" applyBorder="1" applyAlignment="1">
      <alignment horizontal="center" vertical="center" wrapText="1"/>
      <protection/>
    </xf>
    <xf numFmtId="4" fontId="15" fillId="34" borderId="63" xfId="351" applyNumberFormat="1" applyFont="1" applyFill="1" applyBorder="1" applyAlignment="1">
      <alignment horizontal="center" vertical="center" wrapText="1"/>
      <protection/>
    </xf>
    <xf numFmtId="4" fontId="15" fillId="0" borderId="64" xfId="351" applyNumberFormat="1" applyFont="1" applyFill="1" applyBorder="1" applyAlignment="1">
      <alignment horizontal="center" vertical="center" wrapText="1"/>
      <protection/>
    </xf>
    <xf numFmtId="4" fontId="15" fillId="0" borderId="65" xfId="351" applyNumberFormat="1" applyFont="1" applyFill="1" applyBorder="1" applyAlignment="1">
      <alignment horizontal="center" vertical="center" wrapText="1"/>
      <protection/>
    </xf>
    <xf numFmtId="0" fontId="15" fillId="48" borderId="66" xfId="0" applyFont="1" applyFill="1" applyBorder="1" applyAlignment="1">
      <alignment horizontal="center" vertical="center" wrapText="1"/>
    </xf>
    <xf numFmtId="0" fontId="15" fillId="48" borderId="67" xfId="0" applyFont="1" applyFill="1" applyBorder="1" applyAlignment="1">
      <alignment horizontal="center" vertical="center" wrapText="1"/>
    </xf>
    <xf numFmtId="0" fontId="15" fillId="48" borderId="68" xfId="0" applyFont="1" applyFill="1" applyBorder="1" applyAlignment="1">
      <alignment horizontal="center" vertical="center" wrapText="1"/>
    </xf>
    <xf numFmtId="176" fontId="2" fillId="34" borderId="69" xfId="247" applyNumberFormat="1" applyFont="1" applyFill="1" applyBorder="1" applyAlignment="1">
      <alignment horizontal="center" vertical="center" wrapText="1"/>
      <protection/>
    </xf>
    <xf numFmtId="176" fontId="2" fillId="34" borderId="54" xfId="247" applyNumberFormat="1" applyFont="1" applyFill="1" applyBorder="1" applyAlignment="1">
      <alignment horizontal="center" vertical="center" wrapText="1"/>
      <protection/>
    </xf>
    <xf numFmtId="176" fontId="2" fillId="34" borderId="70" xfId="247" applyNumberFormat="1" applyFont="1" applyFill="1" applyBorder="1" applyAlignment="1">
      <alignment horizontal="center" vertical="center" wrapText="1"/>
      <protection/>
    </xf>
    <xf numFmtId="0" fontId="7" fillId="13" borderId="40" xfId="320" applyFont="1" applyFill="1" applyBorder="1" applyAlignment="1">
      <alignment horizontal="center"/>
      <protection/>
    </xf>
    <xf numFmtId="0" fontId="7" fillId="13" borderId="41" xfId="320" applyFont="1" applyFill="1" applyBorder="1" applyAlignment="1">
      <alignment horizontal="center"/>
      <protection/>
    </xf>
    <xf numFmtId="0" fontId="7" fillId="13" borderId="42" xfId="320" applyFont="1" applyFill="1" applyBorder="1" applyAlignment="1">
      <alignment horizontal="center"/>
      <protection/>
    </xf>
    <xf numFmtId="4" fontId="8" fillId="49" borderId="35" xfId="247" applyNumberFormat="1" applyFont="1" applyFill="1" applyBorder="1" applyAlignment="1" applyProtection="1">
      <alignment horizontal="center" vertical="center" wrapText="1"/>
      <protection locked="0"/>
    </xf>
    <xf numFmtId="4" fontId="8" fillId="49" borderId="36" xfId="247" applyNumberFormat="1" applyFont="1" applyFill="1" applyBorder="1" applyAlignment="1" applyProtection="1">
      <alignment horizontal="center" vertical="center" wrapText="1"/>
      <protection locked="0"/>
    </xf>
    <xf numFmtId="4" fontId="8" fillId="49" borderId="37" xfId="247" applyNumberFormat="1" applyFont="1" applyFill="1" applyBorder="1" applyAlignment="1" applyProtection="1">
      <alignment horizontal="center" vertical="center" wrapText="1"/>
      <protection locked="0"/>
    </xf>
    <xf numFmtId="4" fontId="9" fillId="49" borderId="38" xfId="247" applyNumberFormat="1" applyFont="1" applyFill="1" applyBorder="1" applyAlignment="1" applyProtection="1">
      <alignment horizontal="center" vertical="center" wrapText="1"/>
      <protection locked="0"/>
    </xf>
    <xf numFmtId="4" fontId="9" fillId="49" borderId="0" xfId="247" applyNumberFormat="1" applyFont="1" applyFill="1" applyBorder="1" applyAlignment="1" applyProtection="1">
      <alignment horizontal="center" vertical="center" wrapText="1"/>
      <protection locked="0"/>
    </xf>
    <xf numFmtId="4" fontId="9" fillId="49" borderId="39" xfId="247" applyNumberFormat="1" applyFont="1" applyFill="1" applyBorder="1" applyAlignment="1" applyProtection="1">
      <alignment horizontal="center" vertical="center" wrapText="1"/>
      <protection locked="0"/>
    </xf>
    <xf numFmtId="4" fontId="9" fillId="34" borderId="38" xfId="350" applyNumberFormat="1" applyFont="1" applyFill="1" applyBorder="1" applyAlignment="1">
      <alignment horizontal="center" vertical="center" wrapText="1"/>
      <protection/>
    </xf>
    <xf numFmtId="4" fontId="9" fillId="34" borderId="0" xfId="350" applyNumberFormat="1" applyFont="1" applyFill="1" applyBorder="1" applyAlignment="1">
      <alignment horizontal="center" vertical="center" wrapText="1"/>
      <protection/>
    </xf>
    <xf numFmtId="4" fontId="9" fillId="34" borderId="39" xfId="350" applyNumberFormat="1" applyFont="1" applyFill="1" applyBorder="1" applyAlignment="1">
      <alignment horizontal="center" vertical="center" wrapText="1"/>
      <protection/>
    </xf>
    <xf numFmtId="0" fontId="9" fillId="13" borderId="40" xfId="247" applyFont="1" applyFill="1" applyBorder="1" applyAlignment="1" applyProtection="1">
      <alignment horizontal="center" vertical="center" wrapText="1"/>
      <protection locked="0"/>
    </xf>
    <xf numFmtId="0" fontId="10" fillId="13" borderId="41" xfId="247" applyFont="1" applyFill="1" applyBorder="1" applyAlignment="1" applyProtection="1">
      <alignment horizontal="center" vertical="center" wrapText="1"/>
      <protection locked="0"/>
    </xf>
    <xf numFmtId="0" fontId="10" fillId="13" borderId="42" xfId="247" applyFont="1" applyFill="1" applyBorder="1" applyAlignment="1" applyProtection="1">
      <alignment horizontal="center" vertical="center" wrapText="1"/>
      <protection locked="0"/>
    </xf>
    <xf numFmtId="184" fontId="2" fillId="13" borderId="71" xfId="247" applyNumberFormat="1" applyFont="1" applyFill="1" applyBorder="1" applyAlignment="1">
      <alignment horizontal="center" vertical="center"/>
      <protection/>
    </xf>
    <xf numFmtId="184" fontId="2" fillId="13" borderId="54" xfId="247" applyNumberFormat="1" applyFont="1" applyFill="1" applyBorder="1" applyAlignment="1">
      <alignment horizontal="center" vertical="center"/>
      <protection/>
    </xf>
    <xf numFmtId="184" fontId="2" fillId="13" borderId="70" xfId="247" applyNumberFormat="1" applyFont="1" applyFill="1" applyBorder="1" applyAlignment="1">
      <alignment horizontal="center" vertical="center"/>
      <protection/>
    </xf>
    <xf numFmtId="0" fontId="0" fillId="13" borderId="11" xfId="0" applyFill="1" applyBorder="1" applyAlignment="1">
      <alignment horizontal="center"/>
    </xf>
    <xf numFmtId="0" fontId="0" fillId="13" borderId="12" xfId="0" applyFill="1" applyBorder="1" applyAlignment="1">
      <alignment horizontal="center"/>
    </xf>
    <xf numFmtId="0" fontId="0" fillId="13" borderId="44" xfId="0" applyFill="1" applyBorder="1" applyAlignment="1">
      <alignment horizontal="center"/>
    </xf>
    <xf numFmtId="184" fontId="2" fillId="13" borderId="72" xfId="247" applyNumberFormat="1" applyFont="1" applyFill="1" applyBorder="1" applyAlignment="1">
      <alignment horizontal="center" vertical="center"/>
      <protection/>
    </xf>
    <xf numFmtId="184" fontId="2" fillId="13" borderId="73" xfId="247" applyNumberFormat="1" applyFont="1" applyFill="1" applyBorder="1" applyAlignment="1">
      <alignment horizontal="center" vertical="center"/>
      <protection/>
    </xf>
    <xf numFmtId="184" fontId="2" fillId="13" borderId="74" xfId="247" applyNumberFormat="1" applyFont="1" applyFill="1" applyBorder="1" applyAlignment="1">
      <alignment horizontal="center" vertical="center"/>
      <protection/>
    </xf>
    <xf numFmtId="184" fontId="2" fillId="0" borderId="36" xfId="247" applyNumberFormat="1" applyFont="1" applyFill="1" applyBorder="1" applyAlignment="1">
      <alignment horizontal="center" vertical="center"/>
      <protection/>
    </xf>
    <xf numFmtId="184" fontId="2" fillId="0" borderId="37" xfId="247" applyNumberFormat="1" applyFont="1" applyFill="1" applyBorder="1" applyAlignment="1">
      <alignment horizontal="center" vertical="center"/>
      <protection/>
    </xf>
    <xf numFmtId="184" fontId="2" fillId="0" borderId="40" xfId="247" applyNumberFormat="1" applyFont="1" applyFill="1" applyBorder="1" applyAlignment="1">
      <alignment horizontal="center" vertical="center"/>
      <protection/>
    </xf>
    <xf numFmtId="184" fontId="2" fillId="0" borderId="41" xfId="247" applyNumberFormat="1" applyFont="1" applyFill="1" applyBorder="1" applyAlignment="1">
      <alignment horizontal="center" vertical="center"/>
      <protection/>
    </xf>
    <xf numFmtId="184" fontId="2" fillId="0" borderId="42" xfId="247" applyNumberFormat="1" applyFont="1" applyFill="1" applyBorder="1" applyAlignment="1">
      <alignment horizontal="center" vertical="center"/>
      <protection/>
    </xf>
    <xf numFmtId="184" fontId="2" fillId="0" borderId="38" xfId="247" applyNumberFormat="1" applyFont="1" applyFill="1" applyBorder="1" applyAlignment="1">
      <alignment horizontal="center" vertical="center"/>
      <protection/>
    </xf>
    <xf numFmtId="184" fontId="2" fillId="0" borderId="0" xfId="247" applyNumberFormat="1" applyFont="1" applyFill="1" applyBorder="1" applyAlignment="1">
      <alignment horizontal="center" vertical="center"/>
      <protection/>
    </xf>
    <xf numFmtId="184" fontId="2" fillId="0" borderId="39" xfId="247" applyNumberFormat="1" applyFont="1" applyFill="1" applyBorder="1" applyAlignment="1">
      <alignment horizontal="center" vertical="center"/>
      <protection/>
    </xf>
    <xf numFmtId="0" fontId="0" fillId="13" borderId="40" xfId="0" applyFill="1" applyBorder="1" applyAlignment="1">
      <alignment horizontal="center"/>
    </xf>
    <xf numFmtId="0" fontId="0" fillId="13" borderId="41" xfId="0" applyFill="1" applyBorder="1" applyAlignment="1">
      <alignment horizontal="center"/>
    </xf>
    <xf numFmtId="0" fontId="0" fillId="13" borderId="42" xfId="0" applyFill="1" applyBorder="1" applyAlignment="1">
      <alignment horizontal="center"/>
    </xf>
    <xf numFmtId="0" fontId="7" fillId="13" borderId="11" xfId="314" applyFont="1" applyFill="1" applyBorder="1" applyAlignment="1">
      <alignment horizontal="center" vertical="center" wrapText="1"/>
      <protection/>
    </xf>
    <xf numFmtId="0" fontId="7" fillId="13" borderId="12" xfId="314" applyFont="1" applyFill="1" applyBorder="1" applyAlignment="1">
      <alignment horizontal="center" vertical="center" wrapText="1"/>
      <protection/>
    </xf>
    <xf numFmtId="0" fontId="7" fillId="13" borderId="44" xfId="314" applyFont="1" applyFill="1" applyBorder="1" applyAlignment="1">
      <alignment horizontal="center" vertical="center" wrapText="1"/>
      <protection/>
    </xf>
    <xf numFmtId="176" fontId="11" fillId="13" borderId="11" xfId="247" applyNumberFormat="1" applyFont="1" applyFill="1" applyBorder="1" applyAlignment="1" applyProtection="1">
      <alignment horizontal="center" vertical="center"/>
      <protection locked="0"/>
    </xf>
    <xf numFmtId="176" fontId="11" fillId="13" borderId="12" xfId="247" applyNumberFormat="1" applyFont="1" applyFill="1" applyBorder="1" applyAlignment="1" applyProtection="1">
      <alignment horizontal="center" vertical="center"/>
      <protection locked="0"/>
    </xf>
    <xf numFmtId="176" fontId="11" fillId="13" borderId="44" xfId="247" applyNumberFormat="1" applyFont="1" applyFill="1" applyBorder="1" applyAlignment="1" applyProtection="1">
      <alignment horizontal="center" vertical="center"/>
      <protection locked="0"/>
    </xf>
    <xf numFmtId="176" fontId="11" fillId="13" borderId="72" xfId="247" applyNumberFormat="1" applyFont="1" applyFill="1" applyBorder="1" applyAlignment="1" applyProtection="1">
      <alignment horizontal="center" vertical="center"/>
      <protection locked="0"/>
    </xf>
    <xf numFmtId="176" fontId="11" fillId="13" borderId="73" xfId="247" applyNumberFormat="1" applyFont="1" applyFill="1" applyBorder="1" applyAlignment="1" applyProtection="1">
      <alignment horizontal="center" vertical="center"/>
      <protection locked="0"/>
    </xf>
    <xf numFmtId="176" fontId="11" fillId="13" borderId="74" xfId="247" applyNumberFormat="1" applyFont="1" applyFill="1" applyBorder="1" applyAlignment="1" applyProtection="1">
      <alignment horizontal="center" vertical="center"/>
      <protection locked="0"/>
    </xf>
    <xf numFmtId="176" fontId="11" fillId="13" borderId="50" xfId="247" applyNumberFormat="1" applyFont="1" applyFill="1" applyBorder="1" applyAlignment="1" applyProtection="1">
      <alignment horizontal="center" vertical="center"/>
      <protection locked="0"/>
    </xf>
    <xf numFmtId="176" fontId="11" fillId="13" borderId="51" xfId="247" applyNumberFormat="1" applyFont="1" applyFill="1" applyBorder="1" applyAlignment="1" applyProtection="1">
      <alignment horizontal="center" vertical="center"/>
      <protection locked="0"/>
    </xf>
    <xf numFmtId="176" fontId="11" fillId="13" borderId="52" xfId="247" applyNumberFormat="1" applyFont="1" applyFill="1" applyBorder="1" applyAlignment="1" applyProtection="1">
      <alignment horizontal="center" vertical="center"/>
      <protection locked="0"/>
    </xf>
    <xf numFmtId="0" fontId="2" fillId="50" borderId="35" xfId="0" applyFont="1" applyFill="1" applyBorder="1" applyAlignment="1">
      <alignment horizontal="center" vertical="center"/>
    </xf>
    <xf numFmtId="0" fontId="2" fillId="50" borderId="36" xfId="0" applyFont="1" applyFill="1" applyBorder="1" applyAlignment="1">
      <alignment horizontal="center" vertical="center"/>
    </xf>
    <xf numFmtId="0" fontId="2" fillId="50" borderId="37" xfId="0" applyFont="1" applyFill="1" applyBorder="1" applyAlignment="1">
      <alignment horizontal="center" vertical="center"/>
    </xf>
    <xf numFmtId="0" fontId="2" fillId="50" borderId="38" xfId="0" applyFont="1" applyFill="1" applyBorder="1" applyAlignment="1">
      <alignment horizontal="center" vertical="center"/>
    </xf>
    <xf numFmtId="0" fontId="2" fillId="50" borderId="0" xfId="0" applyFont="1" applyFill="1" applyBorder="1" applyAlignment="1">
      <alignment horizontal="center" vertical="center"/>
    </xf>
    <xf numFmtId="0" fontId="2" fillId="50" borderId="39" xfId="0" applyFont="1" applyFill="1" applyBorder="1" applyAlignment="1">
      <alignment horizontal="center" vertical="center"/>
    </xf>
    <xf numFmtId="0" fontId="2" fillId="50" borderId="40" xfId="0" applyFont="1" applyFill="1" applyBorder="1" applyAlignment="1">
      <alignment horizontal="center" vertical="center"/>
    </xf>
    <xf numFmtId="0" fontId="2" fillId="50" borderId="41" xfId="0" applyFont="1" applyFill="1" applyBorder="1" applyAlignment="1">
      <alignment horizontal="center" vertical="center"/>
    </xf>
    <xf numFmtId="0" fontId="2" fillId="50" borderId="42" xfId="0" applyFont="1" applyFill="1" applyBorder="1" applyAlignment="1">
      <alignment horizontal="center" vertical="center"/>
    </xf>
    <xf numFmtId="180" fontId="2" fillId="0" borderId="17" xfId="0" applyNumberFormat="1" applyFont="1" applyFill="1" applyBorder="1" applyAlignment="1">
      <alignment horizontal="center" vertical="center"/>
    </xf>
    <xf numFmtId="180" fontId="2" fillId="0" borderId="18" xfId="0" applyNumberFormat="1" applyFont="1" applyFill="1" applyBorder="1" applyAlignment="1">
      <alignment horizontal="center" vertical="center"/>
    </xf>
    <xf numFmtId="180" fontId="2" fillId="0" borderId="19" xfId="0" applyNumberFormat="1"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179" fontId="2" fillId="0" borderId="75" xfId="0" applyNumberFormat="1" applyFont="1" applyFill="1" applyBorder="1" applyAlignment="1">
      <alignment horizontal="center" vertical="center"/>
    </xf>
    <xf numFmtId="179" fontId="2" fillId="0" borderId="76" xfId="0" applyNumberFormat="1" applyFont="1" applyFill="1" applyBorder="1" applyAlignment="1">
      <alignment horizontal="center" vertical="center"/>
    </xf>
    <xf numFmtId="10" fontId="2" fillId="0" borderId="75" xfId="0" applyNumberFormat="1" applyFont="1" applyFill="1" applyBorder="1" applyAlignment="1">
      <alignment horizontal="center" vertical="center"/>
    </xf>
    <xf numFmtId="10" fontId="2" fillId="0" borderId="76"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2" fillId="0" borderId="44" xfId="0" applyFont="1" applyFill="1" applyBorder="1" applyAlignment="1">
      <alignment horizontal="center" vertical="center"/>
    </xf>
    <xf numFmtId="10" fontId="2" fillId="0" borderId="0" xfId="0" applyNumberFormat="1" applyFont="1" applyFill="1" applyBorder="1" applyAlignment="1">
      <alignment horizontal="center" vertical="center" wrapText="1"/>
    </xf>
    <xf numFmtId="10" fontId="2" fillId="0" borderId="39" xfId="0" applyNumberFormat="1" applyFont="1" applyFill="1" applyBorder="1" applyAlignment="1">
      <alignment horizontal="center" vertical="center" wrapText="1"/>
    </xf>
    <xf numFmtId="181" fontId="2" fillId="0" borderId="75" xfId="203" applyNumberFormat="1" applyFont="1" applyFill="1" applyBorder="1" applyAlignment="1">
      <alignment horizontal="center" vertical="center"/>
    </xf>
    <xf numFmtId="181" fontId="2" fillId="0" borderId="77" xfId="203" applyNumberFormat="1" applyFont="1" applyFill="1" applyBorder="1" applyAlignment="1">
      <alignment horizontal="center" vertical="center"/>
    </xf>
    <xf numFmtId="181" fontId="2" fillId="0" borderId="76" xfId="203" applyNumberFormat="1" applyFont="1" applyFill="1" applyBorder="1" applyAlignment="1">
      <alignment horizontal="center" vertical="center"/>
    </xf>
    <xf numFmtId="174" fontId="2" fillId="0" borderId="75" xfId="203" applyFont="1" applyFill="1" applyBorder="1" applyAlignment="1">
      <alignment horizontal="left" vertical="center"/>
    </xf>
    <xf numFmtId="174" fontId="2" fillId="0" borderId="77" xfId="203" applyFont="1" applyFill="1" applyBorder="1" applyAlignment="1">
      <alignment horizontal="left" vertical="center"/>
    </xf>
    <xf numFmtId="174" fontId="2" fillId="0" borderId="76" xfId="203" applyFont="1" applyFill="1" applyBorder="1" applyAlignment="1">
      <alignment horizontal="left" vertical="center"/>
    </xf>
    <xf numFmtId="174" fontId="2" fillId="0" borderId="75" xfId="203" applyFont="1" applyFill="1" applyBorder="1" applyAlignment="1">
      <alignment horizontal="center" vertical="center"/>
    </xf>
    <xf numFmtId="174" fontId="2" fillId="0" borderId="77" xfId="203" applyFont="1" applyFill="1" applyBorder="1" applyAlignment="1">
      <alignment horizontal="center" vertical="center"/>
    </xf>
    <xf numFmtId="174" fontId="2" fillId="0" borderId="76" xfId="203" applyFont="1" applyFill="1" applyBorder="1" applyAlignment="1">
      <alignment horizontal="center" vertical="center"/>
    </xf>
    <xf numFmtId="10" fontId="2" fillId="0" borderId="75" xfId="369" applyNumberFormat="1" applyFont="1" applyFill="1" applyBorder="1" applyAlignment="1">
      <alignment horizontal="center" vertical="center"/>
    </xf>
    <xf numFmtId="10" fontId="2" fillId="0" borderId="77" xfId="369" applyNumberFormat="1" applyFont="1" applyFill="1" applyBorder="1" applyAlignment="1">
      <alignment horizontal="center" vertical="center"/>
    </xf>
    <xf numFmtId="10" fontId="2" fillId="0" borderId="76" xfId="369" applyNumberFormat="1" applyFont="1" applyFill="1" applyBorder="1" applyAlignment="1">
      <alignment horizontal="center" vertical="center"/>
    </xf>
    <xf numFmtId="10" fontId="2" fillId="0" borderId="78" xfId="369" applyNumberFormat="1" applyFont="1" applyFill="1" applyBorder="1" applyAlignment="1">
      <alignment horizontal="center" vertical="center"/>
    </xf>
    <xf numFmtId="10" fontId="2" fillId="0" borderId="79" xfId="369" applyNumberFormat="1" applyFont="1" applyFill="1" applyBorder="1" applyAlignment="1">
      <alignment horizontal="center" vertical="center"/>
    </xf>
    <xf numFmtId="10" fontId="2" fillId="0" borderId="80" xfId="369" applyNumberFormat="1" applyFont="1" applyFill="1" applyBorder="1" applyAlignment="1">
      <alignment horizontal="center" vertical="center"/>
    </xf>
  </cellXfs>
  <cellStyles count="466">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2" xfId="22"/>
    <cellStyle name="20% - Ênfase1 3" xfId="23"/>
    <cellStyle name="20% - Ênfase1 4" xfId="24"/>
    <cellStyle name="20% - Ênfase1 5" xfId="25"/>
    <cellStyle name="20% - Ênfase2" xfId="26"/>
    <cellStyle name="20% - Ênfase2 2" xfId="27"/>
    <cellStyle name="20% - Ênfase2 3" xfId="28"/>
    <cellStyle name="20% - Ênfase2 4" xfId="29"/>
    <cellStyle name="20% - Ênfase2 5" xfId="30"/>
    <cellStyle name="20% - Ênfase3" xfId="31"/>
    <cellStyle name="20% - Ênfase3 2" xfId="32"/>
    <cellStyle name="20% - Ênfase3 3" xfId="33"/>
    <cellStyle name="20% - Ênfase3 4" xfId="34"/>
    <cellStyle name="20% - Ênfase3 5" xfId="35"/>
    <cellStyle name="20% - Ênfase4" xfId="36"/>
    <cellStyle name="20% - Ênfase4 2" xfId="37"/>
    <cellStyle name="20% - Ênfase4 3" xfId="38"/>
    <cellStyle name="20% - Ênfase4 4" xfId="39"/>
    <cellStyle name="20% - Ênfase4 5" xfId="40"/>
    <cellStyle name="20% - Ênfase5" xfId="41"/>
    <cellStyle name="20% - Ênfase5 2" xfId="42"/>
    <cellStyle name="20% - Ênfase5 3" xfId="43"/>
    <cellStyle name="20% - Ênfase5 4" xfId="44"/>
    <cellStyle name="20% - Ênfase5 5" xfId="45"/>
    <cellStyle name="20% - Ênfase6" xfId="46"/>
    <cellStyle name="20% - Ênfase6 2" xfId="47"/>
    <cellStyle name="20% - Ênfase6 3" xfId="48"/>
    <cellStyle name="20% - Ênfase6 4" xfId="49"/>
    <cellStyle name="20% - Ênfase6 5" xfId="50"/>
    <cellStyle name="40% - Accent1" xfId="51"/>
    <cellStyle name="40% - Accent2" xfId="52"/>
    <cellStyle name="40% - Accent3" xfId="53"/>
    <cellStyle name="40% - Accent4" xfId="54"/>
    <cellStyle name="40% - Accent5" xfId="55"/>
    <cellStyle name="40% - Accent6" xfId="56"/>
    <cellStyle name="40% - Ênfase1" xfId="57"/>
    <cellStyle name="40% - Ênfase1 2" xfId="58"/>
    <cellStyle name="40% - Ênfase1 3" xfId="59"/>
    <cellStyle name="40% - Ênfase1 4" xfId="60"/>
    <cellStyle name="40% - Ênfase1 5" xfId="61"/>
    <cellStyle name="40% - Ênfase2" xfId="62"/>
    <cellStyle name="40% - Ênfase2 2" xfId="63"/>
    <cellStyle name="40% - Ênfase2 3" xfId="64"/>
    <cellStyle name="40% - Ênfase2 4" xfId="65"/>
    <cellStyle name="40% - Ênfase2 5" xfId="66"/>
    <cellStyle name="40% - Ênfase3" xfId="67"/>
    <cellStyle name="40% - Ênfase3 2" xfId="68"/>
    <cellStyle name="40% - Ênfase3 3" xfId="69"/>
    <cellStyle name="40% - Ênfase3 4" xfId="70"/>
    <cellStyle name="40% - Ênfase3 5" xfId="71"/>
    <cellStyle name="40% - Ênfase4" xfId="72"/>
    <cellStyle name="40% - Ênfase4 2" xfId="73"/>
    <cellStyle name="40% - Ênfase4 3" xfId="74"/>
    <cellStyle name="40% - Ênfase4 4" xfId="75"/>
    <cellStyle name="40% - Ênfase4 5" xfId="76"/>
    <cellStyle name="40% - Ênfase5" xfId="77"/>
    <cellStyle name="40% - Ênfase5 2" xfId="78"/>
    <cellStyle name="40% - Ênfase5 3" xfId="79"/>
    <cellStyle name="40% - Ênfase5 4" xfId="80"/>
    <cellStyle name="40% - Ênfase5 5" xfId="81"/>
    <cellStyle name="40% - Ênfase6" xfId="82"/>
    <cellStyle name="40% - Ênfase6 2" xfId="83"/>
    <cellStyle name="40% - Ênfase6 3" xfId="84"/>
    <cellStyle name="40% - Ênfase6 4" xfId="85"/>
    <cellStyle name="40% - Ênfase6 5" xfId="86"/>
    <cellStyle name="60% - Accent1" xfId="87"/>
    <cellStyle name="60% - Accent2" xfId="88"/>
    <cellStyle name="60% - Accent3" xfId="89"/>
    <cellStyle name="60% - Accent4" xfId="90"/>
    <cellStyle name="60% - Accent5" xfId="91"/>
    <cellStyle name="60% - Accent6" xfId="92"/>
    <cellStyle name="60% - Ênfase1" xfId="93"/>
    <cellStyle name="60% - Ênfase1 2" xfId="94"/>
    <cellStyle name="60% - Ênfase1 3" xfId="95"/>
    <cellStyle name="60% - Ênfase1 4" xfId="96"/>
    <cellStyle name="60% - Ênfase1 5" xfId="97"/>
    <cellStyle name="60% - Ênfase2" xfId="98"/>
    <cellStyle name="60% - Ênfase2 2" xfId="99"/>
    <cellStyle name="60% - Ênfase2 3" xfId="100"/>
    <cellStyle name="60% - Ênfase2 4" xfId="101"/>
    <cellStyle name="60% - Ênfase2 5" xfId="102"/>
    <cellStyle name="60% - Ênfase3" xfId="103"/>
    <cellStyle name="60% - Ênfase3 2" xfId="104"/>
    <cellStyle name="60% - Ênfase3 3" xfId="105"/>
    <cellStyle name="60% - Ênfase3 4" xfId="106"/>
    <cellStyle name="60% - Ênfase3 5" xfId="107"/>
    <cellStyle name="60% - Ênfase4" xfId="108"/>
    <cellStyle name="60% - Ênfase4 2" xfId="109"/>
    <cellStyle name="60% - Ênfase4 3" xfId="110"/>
    <cellStyle name="60% - Ênfase4 4" xfId="111"/>
    <cellStyle name="60% - Ênfase4 5" xfId="112"/>
    <cellStyle name="60% - Ênfase5" xfId="113"/>
    <cellStyle name="60% - Ênfase5 2" xfId="114"/>
    <cellStyle name="60% - Ênfase5 3" xfId="115"/>
    <cellStyle name="60% - Ênfase5 4" xfId="116"/>
    <cellStyle name="60% - Ênfase5 5" xfId="117"/>
    <cellStyle name="60% - Ênfase6" xfId="118"/>
    <cellStyle name="60% - Ênfase6 2" xfId="119"/>
    <cellStyle name="60% - Ênfase6 3" xfId="120"/>
    <cellStyle name="60% - Ênfase6 4" xfId="121"/>
    <cellStyle name="60% - Ênfase6 5" xfId="122"/>
    <cellStyle name="Accent1" xfId="123"/>
    <cellStyle name="Accent2" xfId="124"/>
    <cellStyle name="Accent3" xfId="125"/>
    <cellStyle name="Accent4" xfId="126"/>
    <cellStyle name="Accent5" xfId="127"/>
    <cellStyle name="Accent6" xfId="128"/>
    <cellStyle name="Bad" xfId="129"/>
    <cellStyle name="Bom" xfId="130"/>
    <cellStyle name="Bom 2" xfId="131"/>
    <cellStyle name="Bom 3" xfId="132"/>
    <cellStyle name="Bom 4" xfId="133"/>
    <cellStyle name="Bom 5" xfId="134"/>
    <cellStyle name="Calculation" xfId="135"/>
    <cellStyle name="Cálculo" xfId="136"/>
    <cellStyle name="Cálculo 2" xfId="137"/>
    <cellStyle name="Cálculo 3" xfId="138"/>
    <cellStyle name="Cálculo 4" xfId="139"/>
    <cellStyle name="Cálculo 5" xfId="140"/>
    <cellStyle name="Célula de Verificação" xfId="141"/>
    <cellStyle name="Célula de Verificação 2" xfId="142"/>
    <cellStyle name="Célula de Verificação 3" xfId="143"/>
    <cellStyle name="Célula de Verificação 4" xfId="144"/>
    <cellStyle name="Célula de Verificação 5" xfId="145"/>
    <cellStyle name="Célula Vinculada" xfId="146"/>
    <cellStyle name="Célula Vinculada 2" xfId="147"/>
    <cellStyle name="Célula Vinculada 3" xfId="148"/>
    <cellStyle name="Célula Vinculada 4" xfId="149"/>
    <cellStyle name="Célula Vinculada 5" xfId="150"/>
    <cellStyle name="Check Cell" xfId="151"/>
    <cellStyle name="Comma 2" xfId="152"/>
    <cellStyle name="Ênfase1" xfId="153"/>
    <cellStyle name="Ênfase1 2" xfId="154"/>
    <cellStyle name="Ênfase1 3" xfId="155"/>
    <cellStyle name="Ênfase1 4" xfId="156"/>
    <cellStyle name="Ênfase1 5" xfId="157"/>
    <cellStyle name="Ênfase2" xfId="158"/>
    <cellStyle name="Ênfase2 2" xfId="159"/>
    <cellStyle name="Ênfase2 3" xfId="160"/>
    <cellStyle name="Ênfase2 4" xfId="161"/>
    <cellStyle name="Ênfase2 5" xfId="162"/>
    <cellStyle name="Ênfase3" xfId="163"/>
    <cellStyle name="Ênfase3 2" xfId="164"/>
    <cellStyle name="Ênfase3 3" xfId="165"/>
    <cellStyle name="Ênfase3 4" xfId="166"/>
    <cellStyle name="Ênfase3 5" xfId="167"/>
    <cellStyle name="Ênfase4" xfId="168"/>
    <cellStyle name="Ênfase4 2" xfId="169"/>
    <cellStyle name="Ênfase4 3" xfId="170"/>
    <cellStyle name="Ênfase4 4" xfId="171"/>
    <cellStyle name="Ênfase4 5" xfId="172"/>
    <cellStyle name="Ênfase5" xfId="173"/>
    <cellStyle name="Ênfase5 2" xfId="174"/>
    <cellStyle name="Ênfase5 3" xfId="175"/>
    <cellStyle name="Ênfase5 4" xfId="176"/>
    <cellStyle name="Ênfase5 5" xfId="177"/>
    <cellStyle name="Ênfase6" xfId="178"/>
    <cellStyle name="Ênfase6 2" xfId="179"/>
    <cellStyle name="Ênfase6 3" xfId="180"/>
    <cellStyle name="Ênfase6 4" xfId="181"/>
    <cellStyle name="Ênfase6 5" xfId="182"/>
    <cellStyle name="Entrada" xfId="183"/>
    <cellStyle name="Entrada 2" xfId="184"/>
    <cellStyle name="Entrada 3" xfId="185"/>
    <cellStyle name="Entrada 4" xfId="186"/>
    <cellStyle name="Entrada 5" xfId="187"/>
    <cellStyle name="Excel Built-in Normal" xfId="188"/>
    <cellStyle name="Explanatory Text" xfId="189"/>
    <cellStyle name="Good" xfId="190"/>
    <cellStyle name="Heading 1" xfId="191"/>
    <cellStyle name="Heading 2" xfId="192"/>
    <cellStyle name="Heading 3" xfId="193"/>
    <cellStyle name="Heading 4" xfId="194"/>
    <cellStyle name="Hyperlink" xfId="195"/>
    <cellStyle name="Followed Hyperlink" xfId="196"/>
    <cellStyle name="Incorreto 2" xfId="197"/>
    <cellStyle name="Incorreto 3" xfId="198"/>
    <cellStyle name="Incorreto 4" xfId="199"/>
    <cellStyle name="Incorreto 5" xfId="200"/>
    <cellStyle name="Input" xfId="201"/>
    <cellStyle name="Linked Cell" xfId="202"/>
    <cellStyle name="Currency" xfId="203"/>
    <cellStyle name="Currency [0]" xfId="204"/>
    <cellStyle name="Moeda 10" xfId="205"/>
    <cellStyle name="Moeda 2" xfId="206"/>
    <cellStyle name="Moeda 2 2" xfId="207"/>
    <cellStyle name="Moeda 2 2 2" xfId="208"/>
    <cellStyle name="Moeda 2 3" xfId="209"/>
    <cellStyle name="Moeda 2 3 2" xfId="210"/>
    <cellStyle name="Moeda 2 4" xfId="211"/>
    <cellStyle name="Moeda 2 4 2" xfId="212"/>
    <cellStyle name="Moeda 2 5" xfId="213"/>
    <cellStyle name="Moeda 2 5 2" xfId="214"/>
    <cellStyle name="Moeda 2 6" xfId="215"/>
    <cellStyle name="Moeda 3" xfId="216"/>
    <cellStyle name="Moeda 3 2" xfId="217"/>
    <cellStyle name="Moeda 3 3" xfId="218"/>
    <cellStyle name="Moeda 4" xfId="219"/>
    <cellStyle name="Moeda 4 7" xfId="220"/>
    <cellStyle name="Neutra 2" xfId="221"/>
    <cellStyle name="Neutra 3" xfId="222"/>
    <cellStyle name="Neutra 4" xfId="223"/>
    <cellStyle name="Neutra 5" xfId="224"/>
    <cellStyle name="Neutral" xfId="225"/>
    <cellStyle name="Neutro" xfId="226"/>
    <cellStyle name="Normal 10" xfId="227"/>
    <cellStyle name="Normal 10 2" xfId="228"/>
    <cellStyle name="Normal 14" xfId="229"/>
    <cellStyle name="Normal 14 2" xfId="230"/>
    <cellStyle name="Normal 14 2 2" xfId="231"/>
    <cellStyle name="Normal 14 3" xfId="232"/>
    <cellStyle name="Normal 14 3 2" xfId="233"/>
    <cellStyle name="Normal 14 4" xfId="234"/>
    <cellStyle name="Normal 14 4 2" xfId="235"/>
    <cellStyle name="Normal 14 5" xfId="236"/>
    <cellStyle name="Normal 16" xfId="237"/>
    <cellStyle name="Normal 16 2" xfId="238"/>
    <cellStyle name="Normal 16 2 2" xfId="239"/>
    <cellStyle name="Normal 16 3" xfId="240"/>
    <cellStyle name="Normal 16 3 2" xfId="241"/>
    <cellStyle name="Normal 16 4" xfId="242"/>
    <cellStyle name="Normal 16 4 2" xfId="243"/>
    <cellStyle name="Normal 16 5" xfId="244"/>
    <cellStyle name="Normal 19" xfId="245"/>
    <cellStyle name="Normal 19 2" xfId="246"/>
    <cellStyle name="Normal 2" xfId="247"/>
    <cellStyle name="Normal 2 10" xfId="248"/>
    <cellStyle name="Normal 2 10 10" xfId="249"/>
    <cellStyle name="Normal 2 10 2" xfId="250"/>
    <cellStyle name="Normal 2 11" xfId="251"/>
    <cellStyle name="Normal 2 11 2" xfId="252"/>
    <cellStyle name="Normal 2 12" xfId="253"/>
    <cellStyle name="Normal 2 12 2" xfId="254"/>
    <cellStyle name="Normal 2 13" xfId="255"/>
    <cellStyle name="Normal 2 13 2" xfId="256"/>
    <cellStyle name="Normal 2 14" xfId="257"/>
    <cellStyle name="Normal 2 14 2" xfId="258"/>
    <cellStyle name="Normal 2 15" xfId="259"/>
    <cellStyle name="Normal 2 15 2" xfId="260"/>
    <cellStyle name="Normal 2 16" xfId="261"/>
    <cellStyle name="Normal 2 19" xfId="262"/>
    <cellStyle name="Normal 2 19 2" xfId="263"/>
    <cellStyle name="Normal 2 2" xfId="264"/>
    <cellStyle name="Normal 2 2 2" xfId="265"/>
    <cellStyle name="Normal 2 2 3" xfId="266"/>
    <cellStyle name="Normal 2 24" xfId="267"/>
    <cellStyle name="Normal 2 24 2" xfId="268"/>
    <cellStyle name="Normal 2 28" xfId="269"/>
    <cellStyle name="Normal 2 28 2" xfId="270"/>
    <cellStyle name="Normal 2 3" xfId="271"/>
    <cellStyle name="Normal 2 3 2" xfId="272"/>
    <cellStyle name="Normal 2 33" xfId="273"/>
    <cellStyle name="Normal 2 33 2" xfId="274"/>
    <cellStyle name="Normal 2 34" xfId="275"/>
    <cellStyle name="Normal 2 34 2" xfId="276"/>
    <cellStyle name="Normal 2 35" xfId="277"/>
    <cellStyle name="Normal 2 35 2" xfId="278"/>
    <cellStyle name="Normal 2 36" xfId="279"/>
    <cellStyle name="Normal 2 36 2" xfId="280"/>
    <cellStyle name="Normal 2 37" xfId="281"/>
    <cellStyle name="Normal 2 37 2" xfId="282"/>
    <cellStyle name="Normal 2 4" xfId="283"/>
    <cellStyle name="Normal 2 4 2" xfId="284"/>
    <cellStyle name="Normal 2 5" xfId="285"/>
    <cellStyle name="Normal 2 5 2" xfId="286"/>
    <cellStyle name="Normal 2 6" xfId="287"/>
    <cellStyle name="Normal 2 6 2" xfId="288"/>
    <cellStyle name="Normal 2 7" xfId="289"/>
    <cellStyle name="Normal 2 7 2" xfId="290"/>
    <cellStyle name="Normal 2 8" xfId="291"/>
    <cellStyle name="Normal 2 8 2" xfId="292"/>
    <cellStyle name="Normal 2 9" xfId="293"/>
    <cellStyle name="Normal 2 9 2" xfId="294"/>
    <cellStyle name="Normal 2_Planilha_de_referncia 11-07-2011" xfId="295"/>
    <cellStyle name="Normal 21" xfId="296"/>
    <cellStyle name="Normal 21 2" xfId="297"/>
    <cellStyle name="Normal 22" xfId="298"/>
    <cellStyle name="Normal 22 2" xfId="299"/>
    <cellStyle name="Normal 23" xfId="300"/>
    <cellStyle name="Normal 23 2" xfId="301"/>
    <cellStyle name="Normal 24" xfId="302"/>
    <cellStyle name="Normal 24 2" xfId="303"/>
    <cellStyle name="Normal 25" xfId="304"/>
    <cellStyle name="Normal 25 2" xfId="305"/>
    <cellStyle name="Normal 26" xfId="306"/>
    <cellStyle name="Normal 26 2" xfId="307"/>
    <cellStyle name="Normal 27" xfId="308"/>
    <cellStyle name="Normal 27 2" xfId="309"/>
    <cellStyle name="Normal 3" xfId="310"/>
    <cellStyle name="Normal 3 2" xfId="311"/>
    <cellStyle name="Normal 3 2 2" xfId="312"/>
    <cellStyle name="Normal 4" xfId="313"/>
    <cellStyle name="Normal 4 2" xfId="314"/>
    <cellStyle name="Normal 4 2 2" xfId="315"/>
    <cellStyle name="Normal 4 3" xfId="316"/>
    <cellStyle name="Normal 4 3 2" xfId="317"/>
    <cellStyle name="Normal 4 4" xfId="318"/>
    <cellStyle name="Normal 4_Modelo de planilha" xfId="319"/>
    <cellStyle name="Normal 4_PLANILHA REFERÊNCIA - MORADIAS OP - 1ª FASE" xfId="320"/>
    <cellStyle name="Normal 4_Planilhas de Orçamento para Referência - Moradias OP" xfId="321"/>
    <cellStyle name="Normal 5" xfId="322"/>
    <cellStyle name="Normal 5 2" xfId="323"/>
    <cellStyle name="Normal 5 2 2" xfId="324"/>
    <cellStyle name="Normal 5 3" xfId="325"/>
    <cellStyle name="Normal 5 3 2" xfId="326"/>
    <cellStyle name="Normal 5 4" xfId="327"/>
    <cellStyle name="Normal 5 4 2" xfId="328"/>
    <cellStyle name="Normal 5 5" xfId="329"/>
    <cellStyle name="Normal 6" xfId="330"/>
    <cellStyle name="Normal 6 2" xfId="331"/>
    <cellStyle name="Normal 7" xfId="332"/>
    <cellStyle name="Normal 7 2" xfId="333"/>
    <cellStyle name="Normal 7 2 2" xfId="334"/>
    <cellStyle name="Normal 7 3" xfId="335"/>
    <cellStyle name="Normal 7 3 2" xfId="336"/>
    <cellStyle name="Normal 7 4" xfId="337"/>
    <cellStyle name="Normal 7 4 2" xfId="338"/>
    <cellStyle name="Normal 7 5" xfId="339"/>
    <cellStyle name="Normal 8" xfId="340"/>
    <cellStyle name="Normal 8 2" xfId="341"/>
    <cellStyle name="Normal 8 2 2" xfId="342"/>
    <cellStyle name="Normal 8 3" xfId="343"/>
    <cellStyle name="Normal 8 3 2" xfId="344"/>
    <cellStyle name="Normal 8 4" xfId="345"/>
    <cellStyle name="Normal 8 4 2" xfId="346"/>
    <cellStyle name="Normal 8 5" xfId="347"/>
    <cellStyle name="Normal 9" xfId="348"/>
    <cellStyle name="Normal 9 2" xfId="349"/>
    <cellStyle name="Normal_REFERÊNCIA DE PREÇO _EM" xfId="350"/>
    <cellStyle name="Normal_REFERÊNCIA DE PREÇO _EM 2" xfId="351"/>
    <cellStyle name="Nota" xfId="352"/>
    <cellStyle name="Nota 2" xfId="353"/>
    <cellStyle name="Nota 2 2" xfId="354"/>
    <cellStyle name="Nota 3" xfId="355"/>
    <cellStyle name="Nota 3 2" xfId="356"/>
    <cellStyle name="Nota 4" xfId="357"/>
    <cellStyle name="Nota 4 2" xfId="358"/>
    <cellStyle name="Nota 5" xfId="359"/>
    <cellStyle name="Nota 5 2" xfId="360"/>
    <cellStyle name="Nota 6" xfId="361"/>
    <cellStyle name="Nota 7" xfId="362"/>
    <cellStyle name="Note" xfId="363"/>
    <cellStyle name="Note 2" xfId="364"/>
    <cellStyle name="Output" xfId="365"/>
    <cellStyle name="Percent 2" xfId="366"/>
    <cellStyle name="Percent" xfId="367"/>
    <cellStyle name="Porcentagem 2" xfId="368"/>
    <cellStyle name="Porcentagem 2 2" xfId="369"/>
    <cellStyle name="Ruim" xfId="370"/>
    <cellStyle name="Saída" xfId="371"/>
    <cellStyle name="Saída 2" xfId="372"/>
    <cellStyle name="Saída 3" xfId="373"/>
    <cellStyle name="Saída 4" xfId="374"/>
    <cellStyle name="Saída 5" xfId="375"/>
    <cellStyle name="Comma [0]" xfId="376"/>
    <cellStyle name="Separador de milhares 10" xfId="377"/>
    <cellStyle name="Separador de milhares 10 2" xfId="378"/>
    <cellStyle name="Separador de milhares 11" xfId="379"/>
    <cellStyle name="Separador de milhares 11 2" xfId="380"/>
    <cellStyle name="Separador de milhares 12" xfId="381"/>
    <cellStyle name="Separador de milhares 12 2" xfId="382"/>
    <cellStyle name="Separador de milhares 13" xfId="383"/>
    <cellStyle name="Separador de milhares 13 2" xfId="384"/>
    <cellStyle name="Separador de milhares 14" xfId="385"/>
    <cellStyle name="Separador de milhares 14 2" xfId="386"/>
    <cellStyle name="Separador de milhares 15" xfId="387"/>
    <cellStyle name="Separador de milhares 15 2" xfId="388"/>
    <cellStyle name="Separador de milhares 18" xfId="389"/>
    <cellStyle name="Separador de milhares 18 2" xfId="390"/>
    <cellStyle name="Separador de milhares 2" xfId="391"/>
    <cellStyle name="Separador de milhares 2 2" xfId="392"/>
    <cellStyle name="Separador de milhares 2 2 2" xfId="393"/>
    <cellStyle name="Separador de milhares 20" xfId="394"/>
    <cellStyle name="Separador de milhares 20 2" xfId="395"/>
    <cellStyle name="Separador de milhares 21" xfId="396"/>
    <cellStyle name="Separador de milhares 21 2" xfId="397"/>
    <cellStyle name="Separador de milhares 22" xfId="398"/>
    <cellStyle name="Separador de milhares 22 2" xfId="399"/>
    <cellStyle name="Separador de milhares 23" xfId="400"/>
    <cellStyle name="Separador de milhares 23 2" xfId="401"/>
    <cellStyle name="Separador de milhares 24" xfId="402"/>
    <cellStyle name="Separador de milhares 24 2" xfId="403"/>
    <cellStyle name="Separador de milhares 26" xfId="404"/>
    <cellStyle name="Separador de milhares 26 2" xfId="405"/>
    <cellStyle name="Separador de milhares 3" xfId="406"/>
    <cellStyle name="Separador de milhares 3 2" xfId="407"/>
    <cellStyle name="Separador de milhares 3 2 2" xfId="408"/>
    <cellStyle name="Separador de milhares 3 2 2 2" xfId="409"/>
    <cellStyle name="Separador de milhares 3 2 3" xfId="410"/>
    <cellStyle name="Separador de milhares 3 2_Planilha_de_referncia 11-07-2011" xfId="411"/>
    <cellStyle name="Separador de milhares 3 3" xfId="412"/>
    <cellStyle name="Separador de milhares 4" xfId="413"/>
    <cellStyle name="Separador de milhares 4 2" xfId="414"/>
    <cellStyle name="Separador de milhares 4 2 2" xfId="415"/>
    <cellStyle name="Separador de milhares 4 2 3" xfId="416"/>
    <cellStyle name="Separador de milhares 4 2 4" xfId="417"/>
    <cellStyle name="Separador de milhares 4 3" xfId="418"/>
    <cellStyle name="Separador de milhares 4 4" xfId="419"/>
    <cellStyle name="Separador de milhares 4 5" xfId="420"/>
    <cellStyle name="Separador de milhares 4 6" xfId="421"/>
    <cellStyle name="Separador de milhares 5" xfId="422"/>
    <cellStyle name="Separador de milhares 5 2" xfId="423"/>
    <cellStyle name="Separador de milhares 6" xfId="424"/>
    <cellStyle name="Separador de milhares 6 2" xfId="425"/>
    <cellStyle name="Separador de milhares 7" xfId="426"/>
    <cellStyle name="Separador de milhares 7 2" xfId="427"/>
    <cellStyle name="Separador de milhares 8" xfId="428"/>
    <cellStyle name="Separador de milhares 8 2" xfId="429"/>
    <cellStyle name="Separador de milhares 9" xfId="430"/>
    <cellStyle name="Separador de milhares 9 2" xfId="431"/>
    <cellStyle name="Texto de Aviso" xfId="432"/>
    <cellStyle name="Texto de Aviso 2" xfId="433"/>
    <cellStyle name="Texto de Aviso 3" xfId="434"/>
    <cellStyle name="Texto de Aviso 4" xfId="435"/>
    <cellStyle name="Texto de Aviso 5" xfId="436"/>
    <cellStyle name="Texto Explicativo" xfId="437"/>
    <cellStyle name="Texto Explicativo 2" xfId="438"/>
    <cellStyle name="Texto Explicativo 3" xfId="439"/>
    <cellStyle name="Texto Explicativo 4" xfId="440"/>
    <cellStyle name="Texto Explicativo 5" xfId="441"/>
    <cellStyle name="Title" xfId="442"/>
    <cellStyle name="Título" xfId="443"/>
    <cellStyle name="Título 1" xfId="444"/>
    <cellStyle name="Título 1 1" xfId="445"/>
    <cellStyle name="Título 1 1 1" xfId="446"/>
    <cellStyle name="Título 1 1_ENUT - Planilha Referência de Preço - 270711" xfId="447"/>
    <cellStyle name="Título 1 2" xfId="448"/>
    <cellStyle name="Título 1 3" xfId="449"/>
    <cellStyle name="Título 1 4" xfId="450"/>
    <cellStyle name="Título 1 5" xfId="451"/>
    <cellStyle name="Título 2" xfId="452"/>
    <cellStyle name="Título 2 2" xfId="453"/>
    <cellStyle name="Título 2 3" xfId="454"/>
    <cellStyle name="Título 2 4" xfId="455"/>
    <cellStyle name="Título 2 5" xfId="456"/>
    <cellStyle name="Título 3" xfId="457"/>
    <cellStyle name="Título 3 2" xfId="458"/>
    <cellStyle name="Título 3 3" xfId="459"/>
    <cellStyle name="Título 3 4" xfId="460"/>
    <cellStyle name="Título 3 5" xfId="461"/>
    <cellStyle name="Título 4" xfId="462"/>
    <cellStyle name="Título 4 2" xfId="463"/>
    <cellStyle name="Título 4 3" xfId="464"/>
    <cellStyle name="Título 4 4" xfId="465"/>
    <cellStyle name="Título 4 5" xfId="466"/>
    <cellStyle name="Título 5" xfId="467"/>
    <cellStyle name="Título 6" xfId="468"/>
    <cellStyle name="Título 7" xfId="469"/>
    <cellStyle name="Título 8" xfId="470"/>
    <cellStyle name="Total" xfId="471"/>
    <cellStyle name="Total 2" xfId="472"/>
    <cellStyle name="Total 3" xfId="473"/>
    <cellStyle name="Total 4" xfId="474"/>
    <cellStyle name="Total 5" xfId="475"/>
    <cellStyle name="Comma" xfId="476"/>
    <cellStyle name="Vírgula 2" xfId="477"/>
    <cellStyle name="Vírgula 2 2" xfId="478"/>
    <cellStyle name="Warning Text" xfId="4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180975</xdr:rowOff>
    </xdr:from>
    <xdr:to>
      <xdr:col>0</xdr:col>
      <xdr:colOff>676275</xdr:colOff>
      <xdr:row>5</xdr:row>
      <xdr:rowOff>85725</xdr:rowOff>
    </xdr:to>
    <xdr:pic>
      <xdr:nvPicPr>
        <xdr:cNvPr id="1" name="Picture 1"/>
        <xdr:cNvPicPr preferRelativeResize="1">
          <a:picLocks noChangeAspect="1"/>
        </xdr:cNvPicPr>
      </xdr:nvPicPr>
      <xdr:blipFill>
        <a:blip r:embed="rId1"/>
        <a:stretch>
          <a:fillRect/>
        </a:stretch>
      </xdr:blipFill>
      <xdr:spPr>
        <a:xfrm>
          <a:off x="142875" y="180975"/>
          <a:ext cx="533400" cy="1143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7</xdr:row>
      <xdr:rowOff>0</xdr:rowOff>
    </xdr:from>
    <xdr:to>
      <xdr:col>2</xdr:col>
      <xdr:colOff>28575</xdr:colOff>
      <xdr:row>7</xdr:row>
      <xdr:rowOff>0</xdr:rowOff>
    </xdr:to>
    <xdr:sp>
      <xdr:nvSpPr>
        <xdr:cNvPr id="1"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2"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381000</xdr:colOff>
      <xdr:row>0</xdr:row>
      <xdr:rowOff>123825</xdr:rowOff>
    </xdr:from>
    <xdr:to>
      <xdr:col>1</xdr:col>
      <xdr:colOff>66675</xdr:colOff>
      <xdr:row>5</xdr:row>
      <xdr:rowOff>47625</xdr:rowOff>
    </xdr:to>
    <xdr:pic>
      <xdr:nvPicPr>
        <xdr:cNvPr id="5"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1276350</xdr:colOff>
      <xdr:row>7</xdr:row>
      <xdr:rowOff>0</xdr:rowOff>
    </xdr:from>
    <xdr:to>
      <xdr:col>2</xdr:col>
      <xdr:colOff>28575</xdr:colOff>
      <xdr:row>7</xdr:row>
      <xdr:rowOff>0</xdr:rowOff>
    </xdr:to>
    <xdr:sp>
      <xdr:nvSpPr>
        <xdr:cNvPr id="1"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2"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5"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6"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7"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8"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381000</xdr:colOff>
      <xdr:row>0</xdr:row>
      <xdr:rowOff>123825</xdr:rowOff>
    </xdr:from>
    <xdr:to>
      <xdr:col>1</xdr:col>
      <xdr:colOff>66675</xdr:colOff>
      <xdr:row>5</xdr:row>
      <xdr:rowOff>47625</xdr:rowOff>
    </xdr:to>
    <xdr:pic>
      <xdr:nvPicPr>
        <xdr:cNvPr id="9"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8</xdr:row>
      <xdr:rowOff>0</xdr:rowOff>
    </xdr:from>
    <xdr:to>
      <xdr:col>0</xdr:col>
      <xdr:colOff>714375</xdr:colOff>
      <xdr:row>8</xdr:row>
      <xdr:rowOff>9525</xdr:rowOff>
    </xdr:to>
    <xdr:pic>
      <xdr:nvPicPr>
        <xdr:cNvPr id="1" name="Picture 1" descr="logufop"/>
        <xdr:cNvPicPr preferRelativeResize="1">
          <a:picLocks noChangeAspect="1"/>
        </xdr:cNvPicPr>
      </xdr:nvPicPr>
      <xdr:blipFill>
        <a:blip r:embed="rId1"/>
        <a:stretch>
          <a:fillRect/>
        </a:stretch>
      </xdr:blipFill>
      <xdr:spPr>
        <a:xfrm>
          <a:off x="219075" y="2247900"/>
          <a:ext cx="495300" cy="9525"/>
        </a:xfrm>
        <a:prstGeom prst="rect">
          <a:avLst/>
        </a:prstGeom>
        <a:noFill/>
        <a:ln w="9525" cmpd="sng">
          <a:noFill/>
        </a:ln>
      </xdr:spPr>
    </xdr:pic>
    <xdr:clientData/>
  </xdr:twoCellAnchor>
  <xdr:twoCellAnchor>
    <xdr:from>
      <xdr:col>1</xdr:col>
      <xdr:colOff>1276350</xdr:colOff>
      <xdr:row>7</xdr:row>
      <xdr:rowOff>0</xdr:rowOff>
    </xdr:from>
    <xdr:to>
      <xdr:col>2</xdr:col>
      <xdr:colOff>28575</xdr:colOff>
      <xdr:row>7</xdr:row>
      <xdr:rowOff>0</xdr:rowOff>
    </xdr:to>
    <xdr:sp>
      <xdr:nvSpPr>
        <xdr:cNvPr id="2"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3"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4"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5"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6"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7"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8"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9"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10" name="Text Box 3"/>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11" name="Text Box 4"/>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12" name="Text Box 6"/>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1</xdr:col>
      <xdr:colOff>1276350</xdr:colOff>
      <xdr:row>7</xdr:row>
      <xdr:rowOff>0</xdr:rowOff>
    </xdr:from>
    <xdr:to>
      <xdr:col>2</xdr:col>
      <xdr:colOff>28575</xdr:colOff>
      <xdr:row>7</xdr:row>
      <xdr:rowOff>0</xdr:rowOff>
    </xdr:to>
    <xdr:sp>
      <xdr:nvSpPr>
        <xdr:cNvPr id="13" name="Text Box 7"/>
        <xdr:cNvSpPr txBox="1">
          <a:spLocks noChangeArrowheads="1"/>
        </xdr:cNvSpPr>
      </xdr:nvSpPr>
      <xdr:spPr>
        <a:xfrm>
          <a:off x="2124075" y="1866900"/>
          <a:ext cx="2800350" cy="0"/>
        </a:xfrm>
        <a:prstGeom prst="rect">
          <a:avLst/>
        </a:prstGeom>
        <a:solidFill>
          <a:srgbClr val="FFFFFF"/>
        </a:solidFill>
        <a:ln w="9525" cmpd="sng">
          <a:noFill/>
        </a:ln>
      </xdr:spPr>
      <xdr:txBody>
        <a:bodyPr vertOverflow="clip" wrap="square" lIns="27432" tIns="18288" rIns="0" bIns="0"/>
        <a:p>
          <a:pPr algn="l">
            <a:defRPr/>
          </a:pPr>
          <a:r>
            <a:rPr lang="en-US" cap="none" sz="700" b="1" i="0" u="none" baseline="0">
              <a:solidFill>
                <a:srgbClr val="000000"/>
              </a:solidFill>
              <a:latin typeface="Arial"/>
              <a:ea typeface="Arial"/>
              <a:cs typeface="Arial"/>
            </a:rPr>
            <a:t>OBS.: Código de Procedência do Material para Controle do Almoxarifado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1 - Material Nacional
</a:t>
          </a:r>
          <a:r>
            <a:rPr lang="en-US" cap="none" sz="700" b="1" i="0" u="none" baseline="0">
              <a:solidFill>
                <a:srgbClr val="000000"/>
              </a:solidFill>
              <a:latin typeface="Arial"/>
              <a:ea typeface="Arial"/>
              <a:cs typeface="Arial"/>
            </a:rPr>
            <a:t> 2 - Material Estrangeiro
</a:t>
          </a:r>
          <a:r>
            <a:rPr lang="en-US" cap="none" sz="700" b="1" i="0" u="none" baseline="0">
              <a:solidFill>
                <a:srgbClr val="000000"/>
              </a:solidFill>
              <a:latin typeface="Arial"/>
              <a:ea typeface="Arial"/>
              <a:cs typeface="Arial"/>
            </a:rPr>
            <a:t> 3 - Material Estrang. Adquirido no Mercado Interno</a:t>
          </a:r>
        </a:p>
      </xdr:txBody>
    </xdr:sp>
    <xdr:clientData/>
  </xdr:twoCellAnchor>
  <xdr:twoCellAnchor>
    <xdr:from>
      <xdr:col>0</xdr:col>
      <xdr:colOff>381000</xdr:colOff>
      <xdr:row>0</xdr:row>
      <xdr:rowOff>123825</xdr:rowOff>
    </xdr:from>
    <xdr:to>
      <xdr:col>1</xdr:col>
      <xdr:colOff>66675</xdr:colOff>
      <xdr:row>5</xdr:row>
      <xdr:rowOff>47625</xdr:rowOff>
    </xdr:to>
    <xdr:pic>
      <xdr:nvPicPr>
        <xdr:cNvPr id="14"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19050</xdr:rowOff>
    </xdr:from>
    <xdr:to>
      <xdr:col>1</xdr:col>
      <xdr:colOff>542925</xdr:colOff>
      <xdr:row>4</xdr:row>
      <xdr:rowOff>171450</xdr:rowOff>
    </xdr:to>
    <xdr:pic>
      <xdr:nvPicPr>
        <xdr:cNvPr id="1" name="Picture 1"/>
        <xdr:cNvPicPr preferRelativeResize="1">
          <a:picLocks noChangeAspect="1"/>
        </xdr:cNvPicPr>
      </xdr:nvPicPr>
      <xdr:blipFill>
        <a:blip r:embed="rId1"/>
        <a:stretch>
          <a:fillRect/>
        </a:stretch>
      </xdr:blipFill>
      <xdr:spPr>
        <a:xfrm>
          <a:off x="723900" y="19050"/>
          <a:ext cx="5334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133350</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33350"/>
          <a:ext cx="533400" cy="1152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123825</xdr:rowOff>
    </xdr:from>
    <xdr:to>
      <xdr:col>1</xdr:col>
      <xdr:colOff>66675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123825"/>
          <a:ext cx="533400"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TUDIO03\Users\Documents%20and%20Settings\UFOP\Configura&#231;&#245;es%20locais\Temp\wz873a\FINAL\UFOP-Restaurante-PE-ARQ-PlanilhaOr&#231;ament&#225;ria-R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arquitetura "/>
      <sheetName val="#REF!"/>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3"/>
  <sheetViews>
    <sheetView tabSelected="1" view="pageBreakPreview" zoomScale="60" workbookViewId="0" topLeftCell="A1">
      <selection activeCell="I9" sqref="I9"/>
    </sheetView>
  </sheetViews>
  <sheetFormatPr defaultColWidth="9.140625" defaultRowHeight="12.75"/>
  <cols>
    <col min="1" max="1" width="10.7109375" style="0" customWidth="1"/>
    <col min="2" max="2" width="85.7109375" style="0" customWidth="1"/>
    <col min="3" max="3" width="27.57421875" style="0" customWidth="1"/>
  </cols>
  <sheetData>
    <row r="1" spans="1:3" s="63" customFormat="1" ht="19.5" customHeight="1">
      <c r="A1" s="204"/>
      <c r="B1" s="205"/>
      <c r="C1" s="206"/>
    </row>
    <row r="2" spans="1:3" s="63" customFormat="1" ht="19.5" customHeight="1">
      <c r="A2" s="245" t="s">
        <v>149</v>
      </c>
      <c r="B2" s="245"/>
      <c r="C2" s="245"/>
    </row>
    <row r="3" spans="1:3" s="63" customFormat="1" ht="19.5" customHeight="1">
      <c r="A3" s="245" t="s">
        <v>2</v>
      </c>
      <c r="B3" s="245"/>
      <c r="C3" s="245"/>
    </row>
    <row r="4" spans="1:3" s="63" customFormat="1" ht="19.5" customHeight="1">
      <c r="A4" s="245" t="s">
        <v>3</v>
      </c>
      <c r="B4" s="245"/>
      <c r="C4" s="245"/>
    </row>
    <row r="5" spans="1:3" s="63" customFormat="1" ht="19.5" customHeight="1">
      <c r="A5" s="245" t="s">
        <v>4</v>
      </c>
      <c r="B5" s="245"/>
      <c r="C5" s="245"/>
    </row>
    <row r="6" spans="1:3" s="64" customFormat="1" ht="19.5" customHeight="1">
      <c r="A6" s="245" t="s">
        <v>5</v>
      </c>
      <c r="B6" s="245"/>
      <c r="C6" s="245"/>
    </row>
    <row r="7" spans="1:3" s="203" customFormat="1" ht="19.5" customHeight="1" thickBot="1">
      <c r="A7" s="207"/>
      <c r="B7" s="208"/>
      <c r="C7" s="209"/>
    </row>
    <row r="8" spans="1:3" s="203" customFormat="1" ht="30" customHeight="1">
      <c r="A8" s="210">
        <f>'1-GERENC'!A8</f>
        <v>1</v>
      </c>
      <c r="B8" s="211" t="str">
        <f>'1-GERENC'!B8</f>
        <v>GERENCIAMENTO DE OBRAS / FISCALIZAÇÃO</v>
      </c>
      <c r="C8" s="212"/>
    </row>
    <row r="9" spans="1:3" s="203" customFormat="1" ht="30" customHeight="1">
      <c r="A9" s="213">
        <f>'2-SERV. PRELIM'!A8</f>
        <v>2</v>
      </c>
      <c r="B9" s="214" t="str">
        <f>'2-SERV. PRELIM'!B8</f>
        <v>SERVIÇOS PRELIMINARES TÉCNICOS</v>
      </c>
      <c r="C9" s="215"/>
    </row>
    <row r="10" spans="1:3" s="203" customFormat="1" ht="30" customHeight="1">
      <c r="A10" s="213">
        <f>'3-ESQ'!A8</f>
        <v>3</v>
      </c>
      <c r="B10" s="214" t="str">
        <f>'3-ESQ'!B8</f>
        <v>ESQUADRIAS</v>
      </c>
      <c r="C10" s="215"/>
    </row>
    <row r="11" spans="1:5" s="203" customFormat="1" ht="30" customHeight="1">
      <c r="A11" s="213">
        <f>'4-VID'!A8</f>
        <v>4</v>
      </c>
      <c r="B11" s="214" t="str">
        <f>'4-VID'!B8</f>
        <v>VIDROS</v>
      </c>
      <c r="C11" s="215"/>
      <c r="D11" s="136"/>
      <c r="E11" s="136"/>
    </row>
    <row r="12" spans="1:3" s="203" customFormat="1" ht="30" customHeight="1">
      <c r="A12" s="213">
        <f>'5-REVEST'!A8</f>
        <v>5</v>
      </c>
      <c r="B12" s="214" t="str">
        <f>'5-REVEST'!B8</f>
        <v>REVESTIMENTOS</v>
      </c>
      <c r="C12" s="215"/>
    </row>
    <row r="13" spans="1:3" s="203" customFormat="1" ht="30" customHeight="1">
      <c r="A13" s="213">
        <f>'6-PINT'!A8</f>
        <v>6</v>
      </c>
      <c r="B13" s="214" t="str">
        <f>'6-PINT'!B8</f>
        <v>PINTURA</v>
      </c>
      <c r="C13" s="215"/>
    </row>
    <row r="14" spans="1:3" s="203" customFormat="1" ht="30" customHeight="1">
      <c r="A14" s="213">
        <f>'7-COBERTURA'!A8</f>
        <v>7</v>
      </c>
      <c r="B14" s="214" t="str">
        <f>'7-COBERTURA'!B8</f>
        <v>COBERTURA</v>
      </c>
      <c r="C14" s="215"/>
    </row>
    <row r="15" spans="1:3" s="203" customFormat="1" ht="30" customHeight="1">
      <c r="A15" s="213">
        <f>'8-SERV. COMP.'!A8</f>
        <v>8</v>
      </c>
      <c r="B15" s="214" t="str">
        <f>'8-SERV. COMP.'!B8</f>
        <v>SERVIÇOS COMPLEMENTARES</v>
      </c>
      <c r="C15" s="215"/>
    </row>
    <row r="16" spans="1:3" s="203" customFormat="1" ht="30" customHeight="1">
      <c r="A16" s="213">
        <f>'9-ELÉTRICAS'!A8</f>
        <v>9</v>
      </c>
      <c r="B16" s="214" t="str">
        <f>'9-ELÉTRICAS'!B8</f>
        <v>INSTALAÇÕES ELÉTRICAS</v>
      </c>
      <c r="C16" s="215"/>
    </row>
    <row r="17" spans="1:3" s="203" customFormat="1" ht="30" customHeight="1">
      <c r="A17" s="213">
        <f>'10-I.HIDROS.'!A8</f>
        <v>10</v>
      </c>
      <c r="B17" s="214" t="str">
        <f>'10-I.HIDROS.'!B8</f>
        <v>INSTALAÇÕES HIDROSSANITÁRIAS</v>
      </c>
      <c r="C17" s="215"/>
    </row>
    <row r="18" spans="1:3" s="203" customFormat="1" ht="30" customHeight="1">
      <c r="A18" s="213">
        <f>'11-TELECOM.'!A8</f>
        <v>11</v>
      </c>
      <c r="B18" s="214" t="str">
        <f>'11-TELECOM.'!B8</f>
        <v>TELECOMUNICAÇÕES</v>
      </c>
      <c r="C18" s="215"/>
    </row>
    <row r="19" spans="1:3" s="203" customFormat="1" ht="30" customHeight="1" thickBot="1">
      <c r="A19" s="216">
        <f>'12-INCÊNDIO'!A8</f>
        <v>12</v>
      </c>
      <c r="B19" s="217" t="str">
        <f>'12-INCÊNDIO'!B8</f>
        <v>INSTALAÇÕES DE COMBATE A INCÊNDIO</v>
      </c>
      <c r="C19" s="218"/>
    </row>
    <row r="20" spans="1:3" s="203" customFormat="1" ht="30" customHeight="1" thickBot="1">
      <c r="A20" s="246" t="s">
        <v>6</v>
      </c>
      <c r="B20" s="247"/>
      <c r="C20" s="219"/>
    </row>
    <row r="21" spans="1:3" s="203" customFormat="1" ht="30" customHeight="1" thickBot="1">
      <c r="A21" s="248" t="s">
        <v>7</v>
      </c>
      <c r="B21" s="249"/>
      <c r="C21" s="220"/>
    </row>
    <row r="22" spans="1:3" s="203" customFormat="1" ht="60" customHeight="1" thickBot="1">
      <c r="A22" s="250"/>
      <c r="B22" s="251"/>
      <c r="C22" s="252"/>
    </row>
    <row r="23" spans="1:3" s="203" customFormat="1" ht="19.5" customHeight="1">
      <c r="A23" s="221"/>
      <c r="B23" s="221"/>
      <c r="C23" s="221"/>
    </row>
  </sheetData>
  <sheetProtection selectLockedCells="1" selectUnlockedCells="1"/>
  <mergeCells count="8">
    <mergeCell ref="A21:B21"/>
    <mergeCell ref="A22:C22"/>
    <mergeCell ref="A2:C2"/>
    <mergeCell ref="A3:C3"/>
    <mergeCell ref="A4:C4"/>
    <mergeCell ref="A5:C5"/>
    <mergeCell ref="A6:C6"/>
    <mergeCell ref="A20:B20"/>
  </mergeCells>
  <printOptions horizontalCentered="1"/>
  <pageMargins left="0.3937007874015748" right="0.3937007874015748" top="0.7874015748031497" bottom="0.3937007874015748" header="0.5118110236220472" footer="0.5118110236220472"/>
  <pageSetup horizontalDpi="600" verticalDpi="600" orientation="portrait" paperSize="9" scale="72" r:id="rId2"/>
  <drawing r:id="rId1"/>
</worksheet>
</file>

<file path=xl/worksheets/sheet10.xml><?xml version="1.0" encoding="utf-8"?>
<worksheet xmlns="http://schemas.openxmlformats.org/spreadsheetml/2006/main" xmlns:r="http://schemas.openxmlformats.org/officeDocument/2006/relationships">
  <dimension ref="A1:J32"/>
  <sheetViews>
    <sheetView view="pageBreakPreview" zoomScale="85" zoomScaleSheetLayoutView="85" zoomScalePageLayoutView="0" workbookViewId="0" topLeftCell="A1">
      <selection activeCell="P14" sqref="P14"/>
    </sheetView>
  </sheetViews>
  <sheetFormatPr defaultColWidth="9.140625" defaultRowHeight="12.75"/>
  <cols>
    <col min="1" max="1" width="12.7109375" style="125" customWidth="1"/>
    <col min="2" max="2" width="60.7109375" style="125" customWidth="1"/>
    <col min="3" max="4" width="10.7109375" style="125" customWidth="1"/>
    <col min="5" max="6" width="15.7109375" style="126" customWidth="1"/>
    <col min="7" max="9" width="9.140625" style="125" customWidth="1"/>
    <col min="10" max="10" width="11.57421875" style="125" bestFit="1" customWidth="1"/>
    <col min="11" max="16384" width="9.140625" style="125"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9</v>
      </c>
      <c r="B6" s="269"/>
      <c r="C6" s="269"/>
      <c r="D6" s="269"/>
      <c r="E6" s="269"/>
      <c r="F6" s="270"/>
    </row>
    <row r="7" spans="1:6" ht="30" customHeight="1">
      <c r="A7" s="2" t="s">
        <v>10</v>
      </c>
      <c r="B7" s="1" t="s">
        <v>11</v>
      </c>
      <c r="C7" s="3" t="s">
        <v>12</v>
      </c>
      <c r="D7" s="4" t="s">
        <v>13</v>
      </c>
      <c r="E7" s="5" t="s">
        <v>14</v>
      </c>
      <c r="F7" s="6" t="s">
        <v>15</v>
      </c>
    </row>
    <row r="8" spans="1:6" ht="30" customHeight="1">
      <c r="A8" s="70">
        <v>9</v>
      </c>
      <c r="B8" s="71" t="s">
        <v>75</v>
      </c>
      <c r="C8" s="271">
        <f>SUM(F9:F30)</f>
        <v>0</v>
      </c>
      <c r="D8" s="272"/>
      <c r="E8" s="272"/>
      <c r="F8" s="273"/>
    </row>
    <row r="9" spans="1:6" ht="26.25">
      <c r="A9" s="72" t="str">
        <f>_xlfn.CONCAT($A$8,".",ROWS($A$9:A9))</f>
        <v>9.1</v>
      </c>
      <c r="B9" s="127" t="s">
        <v>76</v>
      </c>
      <c r="C9" s="128" t="s">
        <v>27</v>
      </c>
      <c r="D9" s="75">
        <v>2</v>
      </c>
      <c r="E9" s="76"/>
      <c r="F9" s="129"/>
    </row>
    <row r="10" spans="1:6" ht="12.75">
      <c r="A10" s="7" t="str">
        <f>_xlfn.CONCAT($A$8,".",ROWS($A$9:A10))</f>
        <v>9.2</v>
      </c>
      <c r="B10" s="88" t="s">
        <v>77</v>
      </c>
      <c r="C10" s="89" t="s">
        <v>27</v>
      </c>
      <c r="D10" s="80">
        <v>51</v>
      </c>
      <c r="E10" s="81"/>
      <c r="F10" s="98"/>
    </row>
    <row r="11" spans="1:6" ht="12.75">
      <c r="A11" s="7" t="str">
        <f>_xlfn.CONCAT($A$8,".",ROWS($A$9:A11))</f>
        <v>9.3</v>
      </c>
      <c r="B11" s="88" t="s">
        <v>78</v>
      </c>
      <c r="C11" s="89" t="s">
        <v>27</v>
      </c>
      <c r="D11" s="80">
        <v>24</v>
      </c>
      <c r="E11" s="81"/>
      <c r="F11" s="98"/>
    </row>
    <row r="12" spans="1:6" ht="12.75">
      <c r="A12" s="7" t="str">
        <f>_xlfn.CONCAT($A$8,".",ROWS($A$9:A12))</f>
        <v>9.4</v>
      </c>
      <c r="B12" s="130" t="s">
        <v>79</v>
      </c>
      <c r="C12" s="79" t="s">
        <v>27</v>
      </c>
      <c r="D12" s="80">
        <v>3</v>
      </c>
      <c r="E12" s="81"/>
      <c r="F12" s="98"/>
    </row>
    <row r="13" spans="1:6" ht="26.25">
      <c r="A13" s="7" t="str">
        <f>_xlfn.CONCAT($A$8,".",ROWS($A$9:A13))</f>
        <v>9.5</v>
      </c>
      <c r="B13" s="78" t="s">
        <v>80</v>
      </c>
      <c r="C13" s="79" t="s">
        <v>27</v>
      </c>
      <c r="D13" s="80">
        <v>2</v>
      </c>
      <c r="E13" s="81"/>
      <c r="F13" s="98"/>
    </row>
    <row r="14" spans="1:6" ht="12.75">
      <c r="A14" s="7" t="str">
        <f>_xlfn.CONCAT($A$8,".",ROWS($A$9:A14))</f>
        <v>9.6</v>
      </c>
      <c r="B14" s="130" t="s">
        <v>81</v>
      </c>
      <c r="C14" s="79" t="s">
        <v>27</v>
      </c>
      <c r="D14" s="80">
        <v>26</v>
      </c>
      <c r="E14" s="81"/>
      <c r="F14" s="98"/>
    </row>
    <row r="15" spans="1:6" ht="26.25">
      <c r="A15" s="7" t="str">
        <f>_xlfn.CONCAT($A$8,".",ROWS($A$9:A15))</f>
        <v>9.7</v>
      </c>
      <c r="B15" s="78" t="s">
        <v>82</v>
      </c>
      <c r="C15" s="79" t="s">
        <v>27</v>
      </c>
      <c r="D15" s="80">
        <v>2</v>
      </c>
      <c r="E15" s="81"/>
      <c r="F15" s="98"/>
    </row>
    <row r="16" spans="1:6" ht="12.75">
      <c r="A16" s="7" t="str">
        <f>_xlfn.CONCAT($A$8,".",ROWS($A$9:A16))</f>
        <v>9.8</v>
      </c>
      <c r="B16" s="88" t="s">
        <v>83</v>
      </c>
      <c r="C16" s="79" t="s">
        <v>27</v>
      </c>
      <c r="D16" s="80">
        <v>2</v>
      </c>
      <c r="E16" s="81"/>
      <c r="F16" s="98"/>
    </row>
    <row r="17" spans="1:10" ht="39">
      <c r="A17" s="226" t="str">
        <f>_xlfn.CONCAT($A$8,".",ROWS($A$9:A17))</f>
        <v>9.9</v>
      </c>
      <c r="B17" s="225" t="s">
        <v>84</v>
      </c>
      <c r="C17" s="223" t="s">
        <v>27</v>
      </c>
      <c r="D17" s="224">
        <v>2</v>
      </c>
      <c r="E17" s="81"/>
      <c r="F17" s="229"/>
      <c r="H17" s="112"/>
      <c r="I17" s="119"/>
      <c r="J17" s="134"/>
    </row>
    <row r="18" spans="1:6" ht="52.5">
      <c r="A18" s="7" t="str">
        <f>_xlfn.CONCAT($A$8,".",ROWS($A$9:A18))</f>
        <v>9.10</v>
      </c>
      <c r="B18" s="78" t="s">
        <v>85</v>
      </c>
      <c r="C18" s="79" t="s">
        <v>27</v>
      </c>
      <c r="D18" s="80">
        <v>12</v>
      </c>
      <c r="E18" s="81"/>
      <c r="F18" s="98"/>
    </row>
    <row r="19" spans="1:6" ht="52.5">
      <c r="A19" s="7" t="str">
        <f>_xlfn.CONCAT($A$8,".",ROWS($A$9:A19))</f>
        <v>9.11</v>
      </c>
      <c r="B19" s="78" t="s">
        <v>86</v>
      </c>
      <c r="C19" s="79" t="s">
        <v>27</v>
      </c>
      <c r="D19" s="80">
        <v>36</v>
      </c>
      <c r="E19" s="81"/>
      <c r="F19" s="98"/>
    </row>
    <row r="20" spans="1:6" ht="12.75">
      <c r="A20" s="7" t="str">
        <f>_xlfn.CONCAT($A$8,".",ROWS($A$9:A20))</f>
        <v>9.12</v>
      </c>
      <c r="B20" s="78" t="s">
        <v>87</v>
      </c>
      <c r="C20" s="79" t="s">
        <v>27</v>
      </c>
      <c r="D20" s="80">
        <v>8</v>
      </c>
      <c r="E20" s="81"/>
      <c r="F20" s="98"/>
    </row>
    <row r="21" spans="1:6" ht="12.75">
      <c r="A21" s="7" t="str">
        <f>_xlfn.CONCAT($A$8,".",ROWS($A$9:A21))</f>
        <v>9.13</v>
      </c>
      <c r="B21" s="78" t="s">
        <v>88</v>
      </c>
      <c r="C21" s="79" t="s">
        <v>27</v>
      </c>
      <c r="D21" s="80">
        <v>14</v>
      </c>
      <c r="E21" s="81"/>
      <c r="F21" s="98"/>
    </row>
    <row r="22" spans="1:6" ht="12.75">
      <c r="A22" s="7" t="str">
        <f>_xlfn.CONCAT($A$8,".",ROWS($A$9:A22))</f>
        <v>9.14</v>
      </c>
      <c r="B22" s="78" t="s">
        <v>89</v>
      </c>
      <c r="C22" s="79" t="s">
        <v>27</v>
      </c>
      <c r="D22" s="80">
        <v>8</v>
      </c>
      <c r="E22" s="81"/>
      <c r="F22" s="98"/>
    </row>
    <row r="23" spans="1:9" ht="26.25">
      <c r="A23" s="226" t="str">
        <f>_xlfn.CONCAT($A$8,".",ROWS($A$9:A23))</f>
        <v>9.15</v>
      </c>
      <c r="B23" s="238" t="s">
        <v>138</v>
      </c>
      <c r="C23" s="223" t="s">
        <v>27</v>
      </c>
      <c r="D23" s="224">
        <v>8</v>
      </c>
      <c r="E23" s="81"/>
      <c r="F23" s="229"/>
      <c r="H23" s="173"/>
      <c r="I23" s="135"/>
    </row>
    <row r="24" spans="1:6" ht="52.5">
      <c r="A24" s="7" t="str">
        <f>_xlfn.CONCAT($A$8,".",ROWS($A$9:A24))</f>
        <v>9.16</v>
      </c>
      <c r="B24" s="124" t="s">
        <v>90</v>
      </c>
      <c r="C24" s="79" t="s">
        <v>27</v>
      </c>
      <c r="D24" s="80">
        <v>8</v>
      </c>
      <c r="E24" s="81"/>
      <c r="F24" s="98"/>
    </row>
    <row r="25" spans="1:6" ht="39">
      <c r="A25" s="7" t="str">
        <f>_xlfn.CONCAT($A$8,".",ROWS($A$9:A25))</f>
        <v>9.17</v>
      </c>
      <c r="B25" s="131" t="s">
        <v>91</v>
      </c>
      <c r="C25" s="89" t="s">
        <v>36</v>
      </c>
      <c r="D25" s="80">
        <v>720</v>
      </c>
      <c r="E25" s="81"/>
      <c r="F25" s="98"/>
    </row>
    <row r="26" spans="1:6" ht="39">
      <c r="A26" s="7" t="str">
        <f>_xlfn.CONCAT($A$8,".",ROWS($A$9:A26))</f>
        <v>9.18</v>
      </c>
      <c r="B26" s="131" t="s">
        <v>141</v>
      </c>
      <c r="C26" s="89" t="s">
        <v>36</v>
      </c>
      <c r="D26" s="80">
        <v>180</v>
      </c>
      <c r="E26" s="81"/>
      <c r="F26" s="98"/>
    </row>
    <row r="27" spans="1:8" ht="39">
      <c r="A27" s="7" t="str">
        <f>_xlfn.CONCAT($A$8,".",ROWS($A$9:A27))</f>
        <v>9.19</v>
      </c>
      <c r="B27" s="78" t="s">
        <v>92</v>
      </c>
      <c r="C27" s="79" t="s">
        <v>27</v>
      </c>
      <c r="D27" s="80">
        <v>8</v>
      </c>
      <c r="E27" s="81"/>
      <c r="F27" s="98"/>
      <c r="H27" s="120"/>
    </row>
    <row r="28" spans="1:8" ht="52.5">
      <c r="A28" s="7" t="str">
        <f>_xlfn.CONCAT($A$8,".",ROWS($A$9:A28))</f>
        <v>9.20</v>
      </c>
      <c r="B28" s="78" t="s">
        <v>93</v>
      </c>
      <c r="C28" s="79" t="s">
        <v>27</v>
      </c>
      <c r="D28" s="80">
        <v>1</v>
      </c>
      <c r="E28" s="81"/>
      <c r="F28" s="98"/>
      <c r="H28" s="120"/>
    </row>
    <row r="29" spans="1:8" ht="39">
      <c r="A29" s="7" t="str">
        <f>_xlfn.CONCAT($A$8,".",ROWS($A$9:A29))</f>
        <v>9.21</v>
      </c>
      <c r="B29" s="78" t="s">
        <v>94</v>
      </c>
      <c r="C29" s="79" t="s">
        <v>27</v>
      </c>
      <c r="D29" s="80">
        <v>24</v>
      </c>
      <c r="E29" s="81"/>
      <c r="F29" s="98"/>
      <c r="H29" s="120"/>
    </row>
    <row r="30" spans="1:8" ht="26.25">
      <c r="A30" s="108" t="str">
        <f>_xlfn.CONCAT($A$8,".",ROWS($A$9:A30))</f>
        <v>9.22</v>
      </c>
      <c r="B30" s="132" t="s">
        <v>95</v>
      </c>
      <c r="C30" s="109" t="s">
        <v>27</v>
      </c>
      <c r="D30" s="99">
        <v>8</v>
      </c>
      <c r="E30" s="100"/>
      <c r="F30" s="101"/>
      <c r="H30" s="120"/>
    </row>
    <row r="31" spans="1:6" ht="30" customHeight="1">
      <c r="A31" s="291"/>
      <c r="B31" s="292"/>
      <c r="C31" s="292"/>
      <c r="D31" s="292"/>
      <c r="E31" s="292"/>
      <c r="F31" s="293"/>
    </row>
    <row r="32" spans="1:6" ht="19.5" customHeight="1">
      <c r="A32" s="133"/>
      <c r="B32" s="133"/>
      <c r="C32" s="133"/>
      <c r="D32" s="133"/>
      <c r="E32" s="133"/>
      <c r="F32" s="133"/>
    </row>
  </sheetData>
  <sheetProtection selectLockedCells="1" selectUnlockedCells="1"/>
  <mergeCells count="8">
    <mergeCell ref="C8:F8"/>
    <mergeCell ref="A31:F31"/>
    <mergeCell ref="A1:F1"/>
    <mergeCell ref="A2:F2"/>
    <mergeCell ref="A3:F3"/>
    <mergeCell ref="A4:F4"/>
    <mergeCell ref="A5:F5"/>
    <mergeCell ref="A6:F6"/>
  </mergeCells>
  <printOptions horizontalCentered="1"/>
  <pageMargins left="0.3937007874015748" right="0.3937007874015748" top="0.3937007874015748" bottom="0.7874015748031497" header="0" footer="0"/>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Q24"/>
  <sheetViews>
    <sheetView view="pageBreakPreview" zoomScale="60" zoomScalePageLayoutView="0" workbookViewId="0" topLeftCell="A1">
      <selection activeCell="P14" sqref="P14"/>
    </sheetView>
  </sheetViews>
  <sheetFormatPr defaultColWidth="9.140625" defaultRowHeight="12.75"/>
  <cols>
    <col min="1" max="1" width="12.7109375" style="0" customWidth="1"/>
    <col min="2" max="2" width="60.7109375" style="0" customWidth="1"/>
    <col min="3" max="3" width="10.7109375" style="0" customWidth="1"/>
    <col min="4" max="4" width="10.7109375" style="103" customWidth="1"/>
    <col min="5" max="6" width="15.7109375" style="0"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28</v>
      </c>
      <c r="B6" s="269"/>
      <c r="C6" s="269"/>
      <c r="D6" s="269"/>
      <c r="E6" s="269"/>
      <c r="F6" s="270"/>
    </row>
    <row r="7" spans="1:6" ht="30" customHeight="1">
      <c r="A7" s="2" t="s">
        <v>10</v>
      </c>
      <c r="B7" s="1" t="s">
        <v>11</v>
      </c>
      <c r="C7" s="3" t="s">
        <v>12</v>
      </c>
      <c r="D7" s="4" t="s">
        <v>13</v>
      </c>
      <c r="E7" s="5" t="s">
        <v>14</v>
      </c>
      <c r="F7" s="6" t="s">
        <v>15</v>
      </c>
    </row>
    <row r="8" spans="1:17" s="90" customFormat="1" ht="30" customHeight="1">
      <c r="A8" s="91">
        <v>10</v>
      </c>
      <c r="B8" s="92" t="s">
        <v>96</v>
      </c>
      <c r="C8" s="277">
        <f>SUM(F9:F23)</f>
        <v>0</v>
      </c>
      <c r="D8" s="278"/>
      <c r="E8" s="278"/>
      <c r="F8" s="279"/>
      <c r="I8" s="111"/>
      <c r="J8" s="111"/>
      <c r="K8" s="111"/>
      <c r="L8" s="111"/>
      <c r="M8" s="111"/>
      <c r="N8" s="111"/>
      <c r="O8" s="111"/>
      <c r="P8" s="111"/>
      <c r="Q8" s="111"/>
    </row>
    <row r="9" spans="1:17" ht="39">
      <c r="A9" s="104" t="str">
        <f>_xlfn.CONCAT($A$8,".",ROWS($A$9:A9))</f>
        <v>10.1</v>
      </c>
      <c r="B9" s="105" t="s">
        <v>97</v>
      </c>
      <c r="C9" s="106" t="s">
        <v>27</v>
      </c>
      <c r="D9" s="96">
        <v>1</v>
      </c>
      <c r="E9" s="107"/>
      <c r="F9" s="97"/>
      <c r="H9" s="112"/>
      <c r="I9" s="113"/>
      <c r="J9" s="114"/>
      <c r="K9" s="115"/>
      <c r="L9" s="116"/>
      <c r="M9" s="117"/>
      <c r="N9" s="118"/>
      <c r="O9" s="121"/>
      <c r="P9" s="122"/>
      <c r="Q9" s="123"/>
    </row>
    <row r="10" spans="1:6" ht="26.25">
      <c r="A10" s="7" t="str">
        <f>_xlfn.CONCAT($A$8,".",ROWS($A$9:A10))</f>
        <v>10.2</v>
      </c>
      <c r="B10" s="88" t="s">
        <v>98</v>
      </c>
      <c r="C10" s="89" t="s">
        <v>27</v>
      </c>
      <c r="D10" s="80">
        <v>2</v>
      </c>
      <c r="E10" s="81"/>
      <c r="F10" s="97"/>
    </row>
    <row r="11" spans="1:10" ht="26.25">
      <c r="A11" s="7" t="str">
        <f>_xlfn.CONCAT($A$8,".",ROWS($A$9:A11))</f>
        <v>10.3</v>
      </c>
      <c r="B11" s="88" t="s">
        <v>99</v>
      </c>
      <c r="C11" s="89" t="s">
        <v>27</v>
      </c>
      <c r="D11" s="80">
        <v>8</v>
      </c>
      <c r="E11" s="81"/>
      <c r="F11" s="97"/>
      <c r="H11" s="112"/>
      <c r="I11" s="113"/>
      <c r="J11" s="114"/>
    </row>
    <row r="12" spans="1:6" ht="26.25">
      <c r="A12" s="7" t="str">
        <f>_xlfn.CONCAT($A$8,".",ROWS($A$9:A12))</f>
        <v>10.4</v>
      </c>
      <c r="B12" s="88" t="s">
        <v>100</v>
      </c>
      <c r="C12" s="89" t="s">
        <v>27</v>
      </c>
      <c r="D12" s="80">
        <v>4</v>
      </c>
      <c r="E12" s="81"/>
      <c r="F12" s="97"/>
    </row>
    <row r="13" spans="1:6" ht="39">
      <c r="A13" s="7" t="str">
        <f>_xlfn.CONCAT($A$8,".",ROWS($A$9:A13))</f>
        <v>10.5</v>
      </c>
      <c r="B13" s="88" t="s">
        <v>134</v>
      </c>
      <c r="C13" s="89" t="s">
        <v>36</v>
      </c>
      <c r="D13" s="80">
        <v>43.6</v>
      </c>
      <c r="E13" s="81"/>
      <c r="F13" s="97"/>
    </row>
    <row r="14" spans="1:10" ht="26.25">
      <c r="A14" s="7" t="str">
        <f>_xlfn.CONCAT($A$8,".",ROWS($A$9:A14))</f>
        <v>10.6</v>
      </c>
      <c r="B14" s="78" t="s">
        <v>131</v>
      </c>
      <c r="C14" s="79" t="s">
        <v>27</v>
      </c>
      <c r="D14" s="80">
        <v>2</v>
      </c>
      <c r="E14" s="81"/>
      <c r="F14" s="97"/>
      <c r="H14" s="112"/>
      <c r="I14" s="119"/>
      <c r="J14" s="119"/>
    </row>
    <row r="15" spans="1:6" ht="26.25">
      <c r="A15" s="7" t="str">
        <f>_xlfn.CONCAT($A$8,".",ROWS($A$9:A15))</f>
        <v>10.7</v>
      </c>
      <c r="B15" s="78" t="s">
        <v>135</v>
      </c>
      <c r="C15" s="79" t="s">
        <v>36</v>
      </c>
      <c r="D15" s="80">
        <v>30</v>
      </c>
      <c r="E15" s="81"/>
      <c r="F15" s="97"/>
    </row>
    <row r="16" spans="1:6" ht="39">
      <c r="A16" s="7" t="str">
        <f>_xlfn.CONCAT($A$8,".",ROWS($A$9:A16))</f>
        <v>10.8</v>
      </c>
      <c r="B16" s="78" t="s">
        <v>136</v>
      </c>
      <c r="C16" s="79" t="s">
        <v>36</v>
      </c>
      <c r="D16" s="80">
        <v>40</v>
      </c>
      <c r="E16" s="81"/>
      <c r="F16" s="97"/>
    </row>
    <row r="17" spans="1:8" ht="52.5">
      <c r="A17" s="226" t="str">
        <f>_xlfn.CONCAT($A$8,".",ROWS($A$9:A17))</f>
        <v>10.9</v>
      </c>
      <c r="B17" s="88" t="s">
        <v>133</v>
      </c>
      <c r="C17" s="223" t="s">
        <v>27</v>
      </c>
      <c r="D17" s="224">
        <v>4</v>
      </c>
      <c r="E17" s="138"/>
      <c r="F17" s="227"/>
      <c r="H17" s="120"/>
    </row>
    <row r="18" spans="1:6" ht="26.25">
      <c r="A18" s="7" t="str">
        <f>_xlfn.CONCAT($A$8,".",ROWS($A$9:A18))</f>
        <v>10.10</v>
      </c>
      <c r="B18" s="78" t="s">
        <v>101</v>
      </c>
      <c r="C18" s="79" t="s">
        <v>27</v>
      </c>
      <c r="D18" s="80">
        <v>14</v>
      </c>
      <c r="E18" s="81"/>
      <c r="F18" s="97"/>
    </row>
    <row r="19" spans="1:8" ht="26.25">
      <c r="A19" s="7" t="str">
        <f>_xlfn.CONCAT($A$8,".",ROWS($A$9:A19))</f>
        <v>10.11</v>
      </c>
      <c r="B19" s="88" t="s">
        <v>137</v>
      </c>
      <c r="C19" s="89" t="s">
        <v>36</v>
      </c>
      <c r="D19" s="80">
        <v>186</v>
      </c>
      <c r="E19" s="81"/>
      <c r="F19" s="97"/>
      <c r="H19" s="120"/>
    </row>
    <row r="20" spans="1:6" ht="39">
      <c r="A20" s="7" t="str">
        <f>_xlfn.CONCAT($A$8,".",ROWS($A$9:A20))</f>
        <v>10.12</v>
      </c>
      <c r="B20" s="88" t="s">
        <v>102</v>
      </c>
      <c r="C20" s="79" t="s">
        <v>27</v>
      </c>
      <c r="D20" s="80">
        <v>2</v>
      </c>
      <c r="E20" s="81"/>
      <c r="F20" s="97"/>
    </row>
    <row r="21" spans="1:8" ht="39">
      <c r="A21" s="7" t="str">
        <f>_xlfn.CONCAT($A$8,".",ROWS($A$9:A21))</f>
        <v>10.13</v>
      </c>
      <c r="B21" s="88" t="s">
        <v>103</v>
      </c>
      <c r="C21" s="79" t="s">
        <v>27</v>
      </c>
      <c r="D21" s="80">
        <v>2</v>
      </c>
      <c r="E21" s="81"/>
      <c r="F21" s="97"/>
      <c r="H21" s="120"/>
    </row>
    <row r="22" spans="1:6" ht="39">
      <c r="A22" s="7" t="str">
        <f>_xlfn.CONCAT($A$8,".",ROWS($A$9:A22))</f>
        <v>10.14</v>
      </c>
      <c r="B22" s="88" t="s">
        <v>104</v>
      </c>
      <c r="C22" s="79" t="s">
        <v>27</v>
      </c>
      <c r="D22" s="80">
        <v>4</v>
      </c>
      <c r="E22" s="81"/>
      <c r="F22" s="97"/>
    </row>
    <row r="23" spans="1:6" ht="39">
      <c r="A23" s="108" t="str">
        <f>_xlfn.CONCAT($A$8,".",ROWS($A$9:A23))</f>
        <v>10.15</v>
      </c>
      <c r="B23" s="231" t="s">
        <v>132</v>
      </c>
      <c r="C23" s="109" t="s">
        <v>27</v>
      </c>
      <c r="D23" s="99">
        <v>2</v>
      </c>
      <c r="E23" s="81"/>
      <c r="F23" s="97"/>
    </row>
    <row r="24" spans="1:6" ht="30" customHeight="1">
      <c r="A24" s="294"/>
      <c r="B24" s="295"/>
      <c r="C24" s="295"/>
      <c r="D24" s="295"/>
      <c r="E24" s="295"/>
      <c r="F24" s="296"/>
    </row>
    <row r="25" ht="19.5" customHeight="1"/>
  </sheetData>
  <sheetProtection selectLockedCells="1" selectUnlockedCells="1"/>
  <mergeCells count="8">
    <mergeCell ref="C8:F8"/>
    <mergeCell ref="A24:F24"/>
    <mergeCell ref="A1:F1"/>
    <mergeCell ref="A2:F2"/>
    <mergeCell ref="A3:F3"/>
    <mergeCell ref="A4:F4"/>
    <mergeCell ref="A5:F5"/>
    <mergeCell ref="A6:F6"/>
  </mergeCells>
  <printOptions horizontalCentered="1"/>
  <pageMargins left="0.3937007874015748" right="0.3937007874015748" top="0.3937007874015748" bottom="0.7874015748031497" header="0.1968503937007874" footer="0.1968503937007874"/>
  <pageSetup horizontalDpi="600" verticalDpi="600" orientation="portrait" paperSize="9" scale="60" r:id="rId2"/>
  <colBreaks count="1" manualBreakCount="1">
    <brk id="6"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view="pageBreakPreview" zoomScale="60" zoomScalePageLayoutView="0" workbookViewId="0" topLeftCell="A1">
      <selection activeCell="U15" sqref="U15"/>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9</v>
      </c>
      <c r="B6" s="269"/>
      <c r="C6" s="269"/>
      <c r="D6" s="269"/>
      <c r="E6" s="269"/>
      <c r="F6" s="270"/>
    </row>
    <row r="7" spans="1:6" ht="30" customHeight="1">
      <c r="A7" s="2" t="s">
        <v>10</v>
      </c>
      <c r="B7" s="1" t="s">
        <v>11</v>
      </c>
      <c r="C7" s="3" t="s">
        <v>12</v>
      </c>
      <c r="D7" s="4" t="s">
        <v>13</v>
      </c>
      <c r="E7" s="5" t="s">
        <v>14</v>
      </c>
      <c r="F7" s="6" t="s">
        <v>15</v>
      </c>
    </row>
    <row r="8" spans="1:6" s="90" customFormat="1" ht="30" customHeight="1">
      <c r="A8" s="91">
        <v>11</v>
      </c>
      <c r="B8" s="92" t="s">
        <v>106</v>
      </c>
      <c r="C8" s="277">
        <f>SUM(F9:F10)</f>
        <v>0</v>
      </c>
      <c r="D8" s="278"/>
      <c r="E8" s="278"/>
      <c r="F8" s="279"/>
    </row>
    <row r="9" spans="1:6" ht="39">
      <c r="A9" s="93" t="str">
        <f>_xlfn.CONCAT($A$8,".",ROWS($A$9:A9))</f>
        <v>11.1</v>
      </c>
      <c r="B9" s="94" t="s">
        <v>107</v>
      </c>
      <c r="C9" s="95" t="s">
        <v>105</v>
      </c>
      <c r="D9" s="96">
        <v>4</v>
      </c>
      <c r="E9" s="81"/>
      <c r="F9" s="97"/>
    </row>
    <row r="10" spans="1:8" ht="26.25">
      <c r="A10" s="8" t="str">
        <f>_xlfn.CONCAT($A$8,".",ROWS($A$9:A10))</f>
        <v>11.2</v>
      </c>
      <c r="B10" s="88" t="s">
        <v>143</v>
      </c>
      <c r="C10" s="89" t="s">
        <v>36</v>
      </c>
      <c r="D10" s="80">
        <v>42</v>
      </c>
      <c r="E10" s="81"/>
      <c r="F10" s="98"/>
      <c r="H10" s="102"/>
    </row>
    <row r="11" spans="1:6" s="66" customFormat="1" ht="30" customHeight="1">
      <c r="A11" s="297"/>
      <c r="B11" s="298"/>
      <c r="C11" s="298"/>
      <c r="D11" s="298"/>
      <c r="E11" s="298"/>
      <c r="F11" s="299"/>
    </row>
    <row r="12" ht="19.5" customHeight="1"/>
    <row r="16" spans="1:5" ht="13.5">
      <c r="A16" s="239"/>
      <c r="B16" s="239"/>
      <c r="C16" s="239"/>
      <c r="D16" s="239"/>
      <c r="E16" s="239"/>
    </row>
    <row r="17" spans="1:5" ht="13.5">
      <c r="A17" s="239"/>
      <c r="B17" s="239"/>
      <c r="C17" s="239"/>
      <c r="D17" s="239"/>
      <c r="E17" s="239"/>
    </row>
    <row r="18" spans="1:5" ht="13.5">
      <c r="A18" s="239"/>
      <c r="B18" s="239"/>
      <c r="C18" s="239"/>
      <c r="D18" s="239"/>
      <c r="E18" s="239"/>
    </row>
  </sheetData>
  <sheetProtection selectLockedCells="1" selectUnlockedCells="1"/>
  <mergeCells count="8">
    <mergeCell ref="C8:F8"/>
    <mergeCell ref="A11:F11"/>
    <mergeCell ref="A1:F1"/>
    <mergeCell ref="A2:F2"/>
    <mergeCell ref="A3:F3"/>
    <mergeCell ref="A4:F4"/>
    <mergeCell ref="A5:F5"/>
    <mergeCell ref="A6:F6"/>
  </mergeCells>
  <printOptions horizontalCentered="1"/>
  <pageMargins left="0.3937007874015748" right="0.3937007874015748" top="0.3937007874015748" bottom="0.7874015748031497" header="0" footer="0"/>
  <pageSetup fitToHeight="1" fitToWidth="1" horizontalDpi="600" verticalDpi="600" orientation="portrait" paperSize="9" scale="77" r:id="rId2"/>
  <drawing r:id="rId1"/>
</worksheet>
</file>

<file path=xl/worksheets/sheet13.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O16" sqref="O16"/>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thickBot="1">
      <c r="A6" s="268" t="s">
        <v>9</v>
      </c>
      <c r="B6" s="269"/>
      <c r="C6" s="269"/>
      <c r="D6" s="269"/>
      <c r="E6" s="269"/>
      <c r="F6" s="270"/>
    </row>
    <row r="7" spans="1:6" ht="30" customHeight="1" thickBot="1">
      <c r="A7" s="2" t="s">
        <v>10</v>
      </c>
      <c r="B7" s="1" t="s">
        <v>11</v>
      </c>
      <c r="C7" s="3" t="s">
        <v>12</v>
      </c>
      <c r="D7" s="4" t="s">
        <v>13</v>
      </c>
      <c r="E7" s="5" t="s">
        <v>14</v>
      </c>
      <c r="F7" s="6" t="s">
        <v>15</v>
      </c>
    </row>
    <row r="8" spans="1:6" s="65" customFormat="1" ht="30" customHeight="1" thickBot="1">
      <c r="A8" s="70">
        <v>12</v>
      </c>
      <c r="B8" s="71" t="s">
        <v>108</v>
      </c>
      <c r="C8" s="271">
        <f>SUM(F9:F14)</f>
        <v>0</v>
      </c>
      <c r="D8" s="272"/>
      <c r="E8" s="272"/>
      <c r="F8" s="273"/>
    </row>
    <row r="9" spans="1:6" ht="38.25">
      <c r="A9" s="72" t="str">
        <f>_xlfn.CONCAT($A$8,".",ROWS($A$9:A9))</f>
        <v>12.1</v>
      </c>
      <c r="B9" s="73" t="s">
        <v>109</v>
      </c>
      <c r="C9" s="74" t="s">
        <v>105</v>
      </c>
      <c r="D9" s="75">
        <v>2</v>
      </c>
      <c r="E9" s="76"/>
      <c r="F9" s="77"/>
    </row>
    <row r="10" spans="1:6" ht="26.25">
      <c r="A10" s="7" t="str">
        <f>_xlfn.CONCAT($A$8,".",ROWS($A$9:A10))</f>
        <v>12.2</v>
      </c>
      <c r="B10" s="78" t="s">
        <v>110</v>
      </c>
      <c r="C10" s="79" t="s">
        <v>105</v>
      </c>
      <c r="D10" s="80">
        <v>2</v>
      </c>
      <c r="E10" s="81"/>
      <c r="F10" s="82"/>
    </row>
    <row r="11" spans="1:6" ht="39">
      <c r="A11" s="7" t="str">
        <f>_xlfn.CONCAT($A$8,".",ROWS($A$9:A11))</f>
        <v>12.3</v>
      </c>
      <c r="B11" s="78" t="s">
        <v>111</v>
      </c>
      <c r="C11" s="79" t="s">
        <v>105</v>
      </c>
      <c r="D11" s="80">
        <v>4</v>
      </c>
      <c r="E11" s="81"/>
      <c r="F11" s="82"/>
    </row>
    <row r="12" spans="1:6" ht="39">
      <c r="A12" s="7" t="str">
        <f>_xlfn.CONCAT($A$8,".",ROWS($A$9:A12))</f>
        <v>12.4</v>
      </c>
      <c r="B12" s="78" t="s">
        <v>112</v>
      </c>
      <c r="C12" s="79" t="s">
        <v>105</v>
      </c>
      <c r="D12" s="80">
        <v>4</v>
      </c>
      <c r="E12" s="81"/>
      <c r="F12" s="82"/>
    </row>
    <row r="13" spans="1:6" ht="39">
      <c r="A13" s="7" t="str">
        <f>_xlfn.CONCAT($A$8,".",ROWS($A$9:A13))</f>
        <v>12.5</v>
      </c>
      <c r="B13" s="78" t="s">
        <v>113</v>
      </c>
      <c r="C13" s="79" t="s">
        <v>105</v>
      </c>
      <c r="D13" s="80">
        <v>2</v>
      </c>
      <c r="E13" s="81"/>
      <c r="F13" s="82"/>
    </row>
    <row r="14" spans="1:6" ht="39.75" thickBot="1">
      <c r="A14" s="9" t="str">
        <f>_xlfn.CONCAT($A$8,".",ROWS($A$9:A14))</f>
        <v>12.6</v>
      </c>
      <c r="B14" s="83" t="s">
        <v>114</v>
      </c>
      <c r="C14" s="84" t="s">
        <v>105</v>
      </c>
      <c r="D14" s="85">
        <v>6</v>
      </c>
      <c r="E14" s="86"/>
      <c r="F14" s="87"/>
    </row>
    <row r="15" spans="1:6" s="66" customFormat="1" ht="30" customHeight="1" thickBot="1">
      <c r="A15" s="300"/>
      <c r="B15" s="301"/>
      <c r="C15" s="301"/>
      <c r="D15" s="301"/>
      <c r="E15" s="301"/>
      <c r="F15" s="302"/>
    </row>
  </sheetData>
  <sheetProtection selectLockedCells="1" selectUnlockedCells="1"/>
  <mergeCells count="8">
    <mergeCell ref="C8:F8"/>
    <mergeCell ref="A15:F15"/>
    <mergeCell ref="A1:F1"/>
    <mergeCell ref="A2:F2"/>
    <mergeCell ref="A3:F3"/>
    <mergeCell ref="A4:F4"/>
    <mergeCell ref="A5:F5"/>
    <mergeCell ref="A6:F6"/>
  </mergeCells>
  <printOptions horizontalCentered="1"/>
  <pageMargins left="0.3937007874015748" right="0.3937007874015748" top="0.3937007874015748" bottom="0.7874015748031497" header="0" footer="0"/>
  <pageSetup horizontalDpi="600" verticalDpi="600" orientation="portrait" paperSize="9" scale="60" r:id="rId2"/>
  <colBreaks count="1" manualBreakCount="1">
    <brk id="6" max="65535" man="1"/>
  </col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J51"/>
  <sheetViews>
    <sheetView view="pageBreakPreview" zoomScale="60" zoomScaleNormal="85" zoomScalePageLayoutView="0" workbookViewId="0" topLeftCell="A7">
      <selection activeCell="L34" sqref="L34"/>
    </sheetView>
  </sheetViews>
  <sheetFormatPr defaultColWidth="9.140625" defaultRowHeight="19.5" customHeight="1"/>
  <cols>
    <col min="1" max="1" width="10.7109375" style="0" customWidth="1"/>
    <col min="2" max="2" width="60.7109375" style="0" customWidth="1"/>
    <col min="3" max="4" width="15.7109375" style="0" customWidth="1"/>
    <col min="5" max="7" width="30.7109375" style="0" customWidth="1"/>
  </cols>
  <sheetData>
    <row r="1" spans="1:7" ht="19.5" customHeight="1">
      <c r="A1" s="303" t="s">
        <v>115</v>
      </c>
      <c r="B1" s="304"/>
      <c r="C1" s="304"/>
      <c r="D1" s="304"/>
      <c r="E1" s="304"/>
      <c r="F1" s="304"/>
      <c r="G1" s="305"/>
    </row>
    <row r="2" spans="1:7" ht="19.5" customHeight="1">
      <c r="A2" s="306" t="s">
        <v>116</v>
      </c>
      <c r="B2" s="307"/>
      <c r="C2" s="307"/>
      <c r="D2" s="307"/>
      <c r="E2" s="307"/>
      <c r="F2" s="307"/>
      <c r="G2" s="308"/>
    </row>
    <row r="3" spans="1:7" ht="19.5" customHeight="1">
      <c r="A3" s="306" t="s">
        <v>117</v>
      </c>
      <c r="B3" s="307"/>
      <c r="C3" s="307"/>
      <c r="D3" s="307"/>
      <c r="E3" s="307"/>
      <c r="F3" s="307"/>
      <c r="G3" s="308"/>
    </row>
    <row r="4" spans="1:7" ht="19.5" customHeight="1">
      <c r="A4" s="306" t="s">
        <v>118</v>
      </c>
      <c r="B4" s="307"/>
      <c r="C4" s="307"/>
      <c r="D4" s="307"/>
      <c r="E4" s="307"/>
      <c r="F4" s="307"/>
      <c r="G4" s="308"/>
    </row>
    <row r="5" spans="1:7" ht="19.5" customHeight="1">
      <c r="A5" s="309"/>
      <c r="B5" s="310"/>
      <c r="C5" s="310"/>
      <c r="D5" s="310"/>
      <c r="E5" s="310"/>
      <c r="F5" s="310"/>
      <c r="G5" s="311"/>
    </row>
    <row r="6" spans="1:7" ht="19.5" customHeight="1">
      <c r="A6" s="315" t="s">
        <v>10</v>
      </c>
      <c r="B6" s="315" t="s">
        <v>0</v>
      </c>
      <c r="C6" s="317" t="s">
        <v>119</v>
      </c>
      <c r="D6" s="319" t="s">
        <v>1</v>
      </c>
      <c r="E6" s="312" t="s">
        <v>120</v>
      </c>
      <c r="F6" s="313"/>
      <c r="G6" s="314"/>
    </row>
    <row r="7" spans="1:10" ht="19.5" customHeight="1">
      <c r="A7" s="316"/>
      <c r="B7" s="316"/>
      <c r="C7" s="318"/>
      <c r="D7" s="320"/>
      <c r="E7" s="10" t="s">
        <v>121</v>
      </c>
      <c r="F7" s="11" t="s">
        <v>122</v>
      </c>
      <c r="G7" s="11" t="s">
        <v>123</v>
      </c>
      <c r="I7" s="62"/>
      <c r="J7" s="62"/>
    </row>
    <row r="8" spans="1:10" ht="15" customHeight="1">
      <c r="A8" s="325">
        <f>GERAL!A8</f>
        <v>1</v>
      </c>
      <c r="B8" s="328" t="str">
        <f>GERAL!B8</f>
        <v>GERENCIAMENTO DE OBRAS / FISCALIZAÇÃO</v>
      </c>
      <c r="C8" s="331">
        <f>GERAL!C8</f>
        <v>0</v>
      </c>
      <c r="D8" s="334"/>
      <c r="E8" s="12"/>
      <c r="F8" s="13"/>
      <c r="G8" s="14"/>
      <c r="I8" s="62"/>
      <c r="J8" s="62"/>
    </row>
    <row r="9" spans="1:10" ht="15" customHeight="1">
      <c r="A9" s="326"/>
      <c r="B9" s="329"/>
      <c r="C9" s="332"/>
      <c r="D9" s="335"/>
      <c r="E9" s="31"/>
      <c r="F9" s="20"/>
      <c r="G9" s="21"/>
      <c r="I9" s="62"/>
      <c r="J9" s="62"/>
    </row>
    <row r="10" spans="1:10" ht="15" customHeight="1">
      <c r="A10" s="327"/>
      <c r="B10" s="330"/>
      <c r="C10" s="333"/>
      <c r="D10" s="336"/>
      <c r="E10" s="15"/>
      <c r="F10" s="15"/>
      <c r="G10" s="16"/>
      <c r="I10" s="62"/>
      <c r="J10" s="62"/>
    </row>
    <row r="11" spans="1:10" ht="15" customHeight="1">
      <c r="A11" s="325">
        <f>GERAL!A9</f>
        <v>2</v>
      </c>
      <c r="B11" s="328" t="str">
        <f>GERAL!B9</f>
        <v>SERVIÇOS PRELIMINARES TÉCNICOS</v>
      </c>
      <c r="C11" s="331">
        <f>GERAL!C9</f>
        <v>0</v>
      </c>
      <c r="D11" s="334"/>
      <c r="E11" s="17"/>
      <c r="F11" s="18"/>
      <c r="G11" s="19"/>
      <c r="I11" s="62"/>
      <c r="J11" s="62"/>
    </row>
    <row r="12" spans="1:7" ht="15" customHeight="1">
      <c r="A12" s="326"/>
      <c r="B12" s="329"/>
      <c r="C12" s="332"/>
      <c r="D12" s="335"/>
      <c r="E12" s="31"/>
      <c r="F12" s="20"/>
      <c r="G12" s="21"/>
    </row>
    <row r="13" spans="1:7" ht="15" customHeight="1">
      <c r="A13" s="327"/>
      <c r="B13" s="330"/>
      <c r="C13" s="333"/>
      <c r="D13" s="336"/>
      <c r="E13" s="22"/>
      <c r="F13" s="23"/>
      <c r="G13" s="24"/>
    </row>
    <row r="14" spans="1:7" ht="15" customHeight="1">
      <c r="A14" s="325">
        <f>GERAL!A10</f>
        <v>3</v>
      </c>
      <c r="B14" s="328" t="str">
        <f>GERAL!B10</f>
        <v>ESQUADRIAS</v>
      </c>
      <c r="C14" s="331">
        <f>GERAL!C10</f>
        <v>0</v>
      </c>
      <c r="D14" s="337"/>
      <c r="E14" s="12"/>
      <c r="F14" s="25"/>
      <c r="G14" s="14"/>
    </row>
    <row r="15" spans="1:7" ht="15" customHeight="1">
      <c r="A15" s="326"/>
      <c r="B15" s="329"/>
      <c r="C15" s="332"/>
      <c r="D15" s="338"/>
      <c r="E15" s="31"/>
      <c r="F15" s="32"/>
      <c r="G15" s="21"/>
    </row>
    <row r="16" spans="1:7" ht="15" customHeight="1">
      <c r="A16" s="327"/>
      <c r="B16" s="330"/>
      <c r="C16" s="333"/>
      <c r="D16" s="339"/>
      <c r="E16" s="15"/>
      <c r="F16" s="26"/>
      <c r="G16" s="27"/>
    </row>
    <row r="17" spans="1:7" ht="15" customHeight="1">
      <c r="A17" s="325">
        <f>GERAL!A11</f>
        <v>4</v>
      </c>
      <c r="B17" s="328" t="str">
        <f>GERAL!B11</f>
        <v>VIDROS</v>
      </c>
      <c r="C17" s="331">
        <f>GERAL!C11</f>
        <v>0</v>
      </c>
      <c r="D17" s="337"/>
      <c r="E17" s="28"/>
      <c r="F17" s="29"/>
      <c r="G17" s="30"/>
    </row>
    <row r="18" spans="1:7" ht="15" customHeight="1">
      <c r="A18" s="326"/>
      <c r="B18" s="329"/>
      <c r="C18" s="332"/>
      <c r="D18" s="338"/>
      <c r="E18" s="31"/>
      <c r="F18" s="32"/>
      <c r="G18" s="21"/>
    </row>
    <row r="19" spans="1:7" ht="15" customHeight="1">
      <c r="A19" s="327"/>
      <c r="B19" s="330"/>
      <c r="C19" s="333"/>
      <c r="D19" s="339"/>
      <c r="E19" s="15"/>
      <c r="F19" s="26"/>
      <c r="G19" s="27"/>
    </row>
    <row r="20" spans="1:7" ht="15" customHeight="1">
      <c r="A20" s="325">
        <f>GERAL!A12</f>
        <v>5</v>
      </c>
      <c r="B20" s="328" t="str">
        <f>GERAL!B12</f>
        <v>REVESTIMENTOS</v>
      </c>
      <c r="C20" s="331">
        <f>GERAL!C12</f>
        <v>0</v>
      </c>
      <c r="D20" s="337"/>
      <c r="E20" s="28"/>
      <c r="F20" s="29"/>
      <c r="G20" s="30"/>
    </row>
    <row r="21" spans="1:7" ht="15" customHeight="1">
      <c r="A21" s="326"/>
      <c r="B21" s="329"/>
      <c r="C21" s="332"/>
      <c r="D21" s="338"/>
      <c r="E21" s="31"/>
      <c r="F21" s="32"/>
      <c r="G21" s="21"/>
    </row>
    <row r="22" spans="1:7" ht="15" customHeight="1">
      <c r="A22" s="327"/>
      <c r="B22" s="330"/>
      <c r="C22" s="333"/>
      <c r="D22" s="339"/>
      <c r="E22" s="15"/>
      <c r="F22" s="26"/>
      <c r="G22" s="27"/>
    </row>
    <row r="23" spans="1:7" ht="15" customHeight="1">
      <c r="A23" s="325">
        <f>GERAL!A13</f>
        <v>6</v>
      </c>
      <c r="B23" s="328" t="str">
        <f>GERAL!B13</f>
        <v>PINTURA</v>
      </c>
      <c r="C23" s="331">
        <f>GERAL!C13</f>
        <v>0</v>
      </c>
      <c r="D23" s="337"/>
      <c r="E23" s="28"/>
      <c r="F23" s="29"/>
      <c r="G23" s="30"/>
    </row>
    <row r="24" spans="1:7" ht="15" customHeight="1">
      <c r="A24" s="326"/>
      <c r="B24" s="329"/>
      <c r="C24" s="332"/>
      <c r="D24" s="338"/>
      <c r="E24" s="31"/>
      <c r="F24" s="32"/>
      <c r="G24" s="21"/>
    </row>
    <row r="25" spans="1:7" ht="15" customHeight="1">
      <c r="A25" s="327"/>
      <c r="B25" s="330"/>
      <c r="C25" s="333"/>
      <c r="D25" s="339"/>
      <c r="E25" s="33"/>
      <c r="F25" s="26"/>
      <c r="G25" s="27"/>
    </row>
    <row r="26" spans="1:7" ht="15" customHeight="1">
      <c r="A26" s="325">
        <f>GERAL!A14</f>
        <v>7</v>
      </c>
      <c r="B26" s="328" t="str">
        <f>GERAL!B14</f>
        <v>COBERTURA</v>
      </c>
      <c r="C26" s="331">
        <f>GERAL!C14</f>
        <v>0</v>
      </c>
      <c r="D26" s="334"/>
      <c r="E26" s="28"/>
      <c r="F26" s="34"/>
      <c r="G26" s="30"/>
    </row>
    <row r="27" spans="1:7" ht="15" customHeight="1">
      <c r="A27" s="326"/>
      <c r="B27" s="329"/>
      <c r="C27" s="332"/>
      <c r="D27" s="335"/>
      <c r="E27" s="31"/>
      <c r="F27" s="20"/>
      <c r="G27" s="21"/>
    </row>
    <row r="28" spans="1:7" ht="15" customHeight="1">
      <c r="A28" s="327"/>
      <c r="B28" s="330"/>
      <c r="C28" s="333"/>
      <c r="D28" s="336"/>
      <c r="E28" s="22"/>
      <c r="F28" s="35"/>
      <c r="G28" s="36"/>
    </row>
    <row r="29" spans="1:7" ht="15" customHeight="1">
      <c r="A29" s="325">
        <f>GERAL!A15</f>
        <v>8</v>
      </c>
      <c r="B29" s="328" t="str">
        <f>GERAL!B15</f>
        <v>SERVIÇOS COMPLEMENTARES</v>
      </c>
      <c r="C29" s="331">
        <f>GERAL!C15</f>
        <v>0</v>
      </c>
      <c r="D29" s="337"/>
      <c r="E29" s="37"/>
      <c r="F29" s="38"/>
      <c r="G29" s="14"/>
    </row>
    <row r="30" spans="1:7" ht="15" customHeight="1">
      <c r="A30" s="326"/>
      <c r="B30" s="329"/>
      <c r="C30" s="332"/>
      <c r="D30" s="338"/>
      <c r="E30" s="39"/>
      <c r="F30" s="40"/>
      <c r="G30" s="21"/>
    </row>
    <row r="31" spans="1:7" ht="15" customHeight="1">
      <c r="A31" s="327"/>
      <c r="B31" s="330"/>
      <c r="C31" s="333"/>
      <c r="D31" s="339"/>
      <c r="E31" s="33"/>
      <c r="F31" s="41"/>
      <c r="G31" s="27"/>
    </row>
    <row r="32" spans="1:7" ht="15" customHeight="1">
      <c r="A32" s="325">
        <f>GERAL!A16</f>
        <v>9</v>
      </c>
      <c r="B32" s="328" t="str">
        <f>GERAL!B16</f>
        <v>INSTALAÇÕES ELÉTRICAS</v>
      </c>
      <c r="C32" s="331">
        <f>GERAL!C16</f>
        <v>0</v>
      </c>
      <c r="D32" s="337"/>
      <c r="E32" s="28"/>
      <c r="F32" s="29"/>
      <c r="G32" s="30"/>
    </row>
    <row r="33" spans="1:7" ht="15" customHeight="1">
      <c r="A33" s="326"/>
      <c r="B33" s="329"/>
      <c r="C33" s="332"/>
      <c r="D33" s="338"/>
      <c r="E33" s="31"/>
      <c r="F33" s="32"/>
      <c r="G33" s="21"/>
    </row>
    <row r="34" spans="1:7" ht="15" customHeight="1">
      <c r="A34" s="327"/>
      <c r="B34" s="330"/>
      <c r="C34" s="333"/>
      <c r="D34" s="339"/>
      <c r="E34" s="15"/>
      <c r="F34" s="26"/>
      <c r="G34" s="27"/>
    </row>
    <row r="35" spans="1:7" ht="15" customHeight="1">
      <c r="A35" s="325">
        <f>GERAL!A17</f>
        <v>10</v>
      </c>
      <c r="B35" s="328" t="str">
        <f>GERAL!B17</f>
        <v>INSTALAÇÕES HIDROSSANITÁRIAS</v>
      </c>
      <c r="C35" s="331">
        <f>GERAL!C17</f>
        <v>0</v>
      </c>
      <c r="D35" s="337"/>
      <c r="E35" s="28"/>
      <c r="F35" s="29"/>
      <c r="G35" s="30"/>
    </row>
    <row r="36" spans="1:7" ht="15" customHeight="1">
      <c r="A36" s="326"/>
      <c r="B36" s="329"/>
      <c r="C36" s="332"/>
      <c r="D36" s="338"/>
      <c r="E36" s="31"/>
      <c r="F36" s="32"/>
      <c r="G36" s="21"/>
    </row>
    <row r="37" spans="1:7" ht="15" customHeight="1">
      <c r="A37" s="327"/>
      <c r="B37" s="330"/>
      <c r="C37" s="333"/>
      <c r="D37" s="339"/>
      <c r="E37" s="15"/>
      <c r="F37" s="26"/>
      <c r="G37" s="27"/>
    </row>
    <row r="38" spans="1:7" ht="15" customHeight="1">
      <c r="A38" s="325">
        <f>GERAL!A18</f>
        <v>11</v>
      </c>
      <c r="B38" s="328" t="str">
        <f>GERAL!B18</f>
        <v>TELECOMUNICAÇÕES</v>
      </c>
      <c r="C38" s="331">
        <f>GERAL!C18</f>
        <v>0</v>
      </c>
      <c r="D38" s="337"/>
      <c r="E38" s="28"/>
      <c r="F38" s="34"/>
      <c r="G38" s="30"/>
    </row>
    <row r="39" spans="1:7" ht="15" customHeight="1">
      <c r="A39" s="326"/>
      <c r="B39" s="329"/>
      <c r="C39" s="332"/>
      <c r="D39" s="338"/>
      <c r="E39" s="31"/>
      <c r="F39" s="20"/>
      <c r="G39" s="21"/>
    </row>
    <row r="40" spans="1:7" ht="15" customHeight="1">
      <c r="A40" s="327"/>
      <c r="B40" s="330"/>
      <c r="C40" s="333"/>
      <c r="D40" s="339"/>
      <c r="E40" s="22"/>
      <c r="F40" s="26"/>
      <c r="G40" s="36"/>
    </row>
    <row r="41" spans="1:7" ht="15" customHeight="1">
      <c r="A41" s="325">
        <f>GERAL!A19</f>
        <v>12</v>
      </c>
      <c r="B41" s="328" t="str">
        <f>GERAL!B19</f>
        <v>INSTALAÇÕES DE COMBATE A INCÊNDIO</v>
      </c>
      <c r="C41" s="331">
        <f>GERAL!C19</f>
        <v>0</v>
      </c>
      <c r="D41" s="337"/>
      <c r="E41" s="17"/>
      <c r="F41" s="25"/>
      <c r="G41" s="14"/>
    </row>
    <row r="42" spans="1:7" ht="15" customHeight="1">
      <c r="A42" s="326"/>
      <c r="B42" s="329"/>
      <c r="C42" s="332"/>
      <c r="D42" s="338"/>
      <c r="E42" s="31"/>
      <c r="F42" s="32"/>
      <c r="G42" s="21"/>
    </row>
    <row r="43" spans="1:7" ht="15" customHeight="1">
      <c r="A43" s="327"/>
      <c r="B43" s="330"/>
      <c r="C43" s="333"/>
      <c r="D43" s="339"/>
      <c r="E43" s="33"/>
      <c r="F43" s="26"/>
      <c r="G43" s="27"/>
    </row>
    <row r="44" spans="1:7" ht="19.5" customHeight="1">
      <c r="A44" s="321" t="s">
        <v>17</v>
      </c>
      <c r="B44" s="322"/>
      <c r="C44" s="42">
        <f>SUM(C8:C43)</f>
        <v>0</v>
      </c>
      <c r="D44" s="43">
        <f>SUM(D8:D43)</f>
        <v>0</v>
      </c>
      <c r="E44" s="44">
        <f>SUM(E10,E13,E16,E19,E22,E25,E28,E31,E34,E37,E40,E43)</f>
        <v>0</v>
      </c>
      <c r="F44" s="44">
        <f>SUM(F10,F13,F16,F19,F22,F25,F28,F31,F34,F37,F40,F43)</f>
        <v>0</v>
      </c>
      <c r="G44" s="44">
        <f>SUM(G10,G13,G16,G19,G22,G25,G28,G31,G34,G37,G40,G43)</f>
        <v>0</v>
      </c>
    </row>
    <row r="45" spans="1:7" ht="19.5" customHeight="1">
      <c r="A45" s="321" t="s">
        <v>124</v>
      </c>
      <c r="B45" s="322"/>
      <c r="C45" s="42">
        <f>C44</f>
        <v>0</v>
      </c>
      <c r="D45" s="43">
        <f>D44</f>
        <v>0</v>
      </c>
      <c r="E45" s="45">
        <f>E44</f>
        <v>0</v>
      </c>
      <c r="F45" s="45">
        <f>F44+E45</f>
        <v>0</v>
      </c>
      <c r="G45" s="45">
        <f>G44+F45</f>
        <v>0</v>
      </c>
    </row>
    <row r="46" spans="1:7" ht="19.5" customHeight="1">
      <c r="A46" s="46"/>
      <c r="B46" s="47"/>
      <c r="C46" s="48"/>
      <c r="D46" s="49"/>
      <c r="E46" s="49"/>
      <c r="F46" s="49"/>
      <c r="G46" s="50"/>
    </row>
    <row r="47" spans="1:7" ht="19.5" customHeight="1">
      <c r="A47" s="51"/>
      <c r="B47" s="52"/>
      <c r="C47" s="53"/>
      <c r="D47" s="54"/>
      <c r="E47" s="54"/>
      <c r="F47" s="54"/>
      <c r="G47" s="55"/>
    </row>
    <row r="48" spans="1:7" ht="19.5" customHeight="1">
      <c r="A48" s="51"/>
      <c r="B48" s="52"/>
      <c r="C48" s="53"/>
      <c r="D48" s="54"/>
      <c r="E48" s="54"/>
      <c r="F48" s="54"/>
      <c r="G48" s="55"/>
    </row>
    <row r="49" spans="1:7" ht="12.75">
      <c r="A49" s="51"/>
      <c r="B49" s="56"/>
      <c r="C49" s="57"/>
      <c r="D49" s="57"/>
      <c r="E49" s="323"/>
      <c r="F49" s="323"/>
      <c r="G49" s="324"/>
    </row>
    <row r="50" spans="1:7" ht="19.5" customHeight="1">
      <c r="A50" s="58"/>
      <c r="B50" s="52"/>
      <c r="C50" s="57"/>
      <c r="D50" s="57"/>
      <c r="E50" s="57"/>
      <c r="F50" s="57"/>
      <c r="G50" s="55"/>
    </row>
    <row r="51" spans="1:7" ht="19.5" customHeight="1">
      <c r="A51" s="59"/>
      <c r="B51" s="60"/>
      <c r="C51" s="60"/>
      <c r="D51" s="60"/>
      <c r="E51" s="60"/>
      <c r="F51" s="60"/>
      <c r="G51" s="61"/>
    </row>
  </sheetData>
  <sheetProtection selectLockedCells="1" selectUnlockedCells="1"/>
  <mergeCells count="61">
    <mergeCell ref="D26:D28"/>
    <mergeCell ref="D29:D31"/>
    <mergeCell ref="D32:D34"/>
    <mergeCell ref="D35:D37"/>
    <mergeCell ref="D38:D40"/>
    <mergeCell ref="D41:D43"/>
    <mergeCell ref="D8:D10"/>
    <mergeCell ref="D11:D13"/>
    <mergeCell ref="D14:D16"/>
    <mergeCell ref="D17:D19"/>
    <mergeCell ref="D20:D22"/>
    <mergeCell ref="D23:D25"/>
    <mergeCell ref="C26:C28"/>
    <mergeCell ref="C29:C31"/>
    <mergeCell ref="C32:C34"/>
    <mergeCell ref="C35:C37"/>
    <mergeCell ref="C38:C40"/>
    <mergeCell ref="C41:C43"/>
    <mergeCell ref="C8:C10"/>
    <mergeCell ref="C11:C13"/>
    <mergeCell ref="C14:C16"/>
    <mergeCell ref="C17:C19"/>
    <mergeCell ref="C20:C22"/>
    <mergeCell ref="C23:C25"/>
    <mergeCell ref="B26:B28"/>
    <mergeCell ref="B29:B31"/>
    <mergeCell ref="B32:B34"/>
    <mergeCell ref="B35:B37"/>
    <mergeCell ref="B38:B40"/>
    <mergeCell ref="B41:B43"/>
    <mergeCell ref="B8:B10"/>
    <mergeCell ref="B11:B13"/>
    <mergeCell ref="B14:B16"/>
    <mergeCell ref="B17:B19"/>
    <mergeCell ref="B20:B22"/>
    <mergeCell ref="B23:B25"/>
    <mergeCell ref="A26:A28"/>
    <mergeCell ref="A29:A31"/>
    <mergeCell ref="A32:A34"/>
    <mergeCell ref="A35:A37"/>
    <mergeCell ref="A38:A40"/>
    <mergeCell ref="A41:A43"/>
    <mergeCell ref="A44:B44"/>
    <mergeCell ref="A45:B45"/>
    <mergeCell ref="E49:G49"/>
    <mergeCell ref="A6:A7"/>
    <mergeCell ref="A8:A10"/>
    <mergeCell ref="A11:A13"/>
    <mergeCell ref="A14:A16"/>
    <mergeCell ref="A17:A19"/>
    <mergeCell ref="A20:A22"/>
    <mergeCell ref="A23:A25"/>
    <mergeCell ref="A1:G1"/>
    <mergeCell ref="A2:G2"/>
    <mergeCell ref="A3:G3"/>
    <mergeCell ref="A4:G4"/>
    <mergeCell ref="A5:G5"/>
    <mergeCell ref="E6:G6"/>
    <mergeCell ref="B6:B7"/>
    <mergeCell ref="C6:C7"/>
    <mergeCell ref="D6:D7"/>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A1:IP19"/>
  <sheetViews>
    <sheetView view="pageBreakPreview" zoomScale="85" zoomScaleSheetLayoutView="85" zoomScalePageLayoutView="0" workbookViewId="0" topLeftCell="A1">
      <selection activeCell="M12" sqref="M12"/>
    </sheetView>
  </sheetViews>
  <sheetFormatPr defaultColWidth="9.140625" defaultRowHeight="12.75"/>
  <cols>
    <col min="1" max="1" width="12.7109375" style="181" customWidth="1"/>
    <col min="2" max="2" width="60.7109375" style="181" customWidth="1"/>
    <col min="3" max="4" width="10.7109375" style="181" customWidth="1"/>
    <col min="5" max="5" width="15.7109375" style="181" customWidth="1"/>
    <col min="6" max="6" width="15.7109375" style="182" customWidth="1"/>
    <col min="7" max="7" width="16.7109375" style="181" customWidth="1"/>
    <col min="8" max="16384" width="9.140625" style="181"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21" thickBot="1">
      <c r="A6" s="268" t="s">
        <v>9</v>
      </c>
      <c r="B6" s="269"/>
      <c r="C6" s="269"/>
      <c r="D6" s="269"/>
      <c r="E6" s="269"/>
      <c r="F6" s="270"/>
    </row>
    <row r="7" spans="1:6" s="69" customFormat="1" ht="30" customHeight="1" thickBot="1">
      <c r="A7" s="2" t="s">
        <v>10</v>
      </c>
      <c r="B7" s="1" t="s">
        <v>11</v>
      </c>
      <c r="C7" s="3" t="s">
        <v>12</v>
      </c>
      <c r="D7" s="4" t="s">
        <v>13</v>
      </c>
      <c r="E7" s="5" t="s">
        <v>14</v>
      </c>
      <c r="F7" s="6" t="s">
        <v>15</v>
      </c>
    </row>
    <row r="8" spans="1:250" ht="30" customHeight="1" thickBot="1">
      <c r="A8" s="192">
        <v>1</v>
      </c>
      <c r="B8" s="193" t="s">
        <v>16</v>
      </c>
      <c r="C8" s="253">
        <f>SUM(F9:F11)</f>
        <v>0</v>
      </c>
      <c r="D8" s="254"/>
      <c r="E8" s="254"/>
      <c r="F8" s="255"/>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row>
    <row r="9" spans="1:250" ht="14.25">
      <c r="A9" s="72" t="str">
        <f>_xlfn.CONCAT($A$8,".",ROWS($A$9:A9))</f>
        <v>1.1</v>
      </c>
      <c r="B9" s="194" t="s">
        <v>144</v>
      </c>
      <c r="C9" s="128" t="s">
        <v>27</v>
      </c>
      <c r="D9" s="195">
        <v>1</v>
      </c>
      <c r="E9" s="76"/>
      <c r="F9" s="77"/>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201"/>
      <c r="AR9" s="201"/>
      <c r="AS9" s="201"/>
      <c r="AT9" s="201"/>
      <c r="AU9" s="201"/>
      <c r="AV9" s="201"/>
      <c r="AW9" s="201"/>
      <c r="AX9" s="201"/>
      <c r="AY9" s="201"/>
      <c r="AZ9" s="201"/>
      <c r="BA9" s="201"/>
      <c r="BB9" s="201"/>
      <c r="BC9" s="201"/>
      <c r="BD9" s="201"/>
      <c r="BE9" s="201"/>
      <c r="BF9" s="201"/>
      <c r="BG9" s="201"/>
      <c r="BH9" s="201"/>
      <c r="BI9" s="201"/>
      <c r="BJ9" s="201"/>
      <c r="BK9" s="201"/>
      <c r="BL9" s="201"/>
      <c r="BM9" s="201"/>
      <c r="BN9" s="201"/>
      <c r="BO9" s="201"/>
      <c r="BP9" s="201"/>
      <c r="BQ9" s="201"/>
      <c r="BR9" s="201"/>
      <c r="BS9" s="201"/>
      <c r="BT9" s="201"/>
      <c r="BU9" s="201"/>
      <c r="BV9" s="201"/>
      <c r="BW9" s="201"/>
      <c r="BX9" s="201"/>
      <c r="BY9" s="201"/>
      <c r="BZ9" s="201"/>
      <c r="CA9" s="201"/>
      <c r="CB9" s="201"/>
      <c r="CC9" s="201"/>
      <c r="CD9" s="201"/>
      <c r="CE9" s="201"/>
      <c r="CF9" s="201"/>
      <c r="CG9" s="201"/>
      <c r="CH9" s="201"/>
      <c r="CI9" s="201"/>
      <c r="CJ9" s="201"/>
      <c r="CK9" s="201"/>
      <c r="CL9" s="201"/>
      <c r="CM9" s="201"/>
      <c r="CN9" s="201"/>
      <c r="CO9" s="201"/>
      <c r="CP9" s="201"/>
      <c r="CQ9" s="201"/>
      <c r="CR9" s="201"/>
      <c r="CS9" s="201"/>
      <c r="CT9" s="201"/>
      <c r="CU9" s="201"/>
      <c r="CV9" s="201"/>
      <c r="CW9" s="201"/>
      <c r="CX9" s="201"/>
      <c r="CY9" s="201"/>
      <c r="CZ9" s="201"/>
      <c r="DA9" s="201"/>
      <c r="DB9" s="201"/>
      <c r="DC9" s="201"/>
      <c r="DD9" s="201"/>
      <c r="DE9" s="201"/>
      <c r="DF9" s="201"/>
      <c r="DG9" s="201"/>
      <c r="DH9" s="201"/>
      <c r="DI9" s="201"/>
      <c r="DJ9" s="201"/>
      <c r="DK9" s="201"/>
      <c r="DL9" s="201"/>
      <c r="DM9" s="201"/>
      <c r="DN9" s="201"/>
      <c r="DO9" s="201"/>
      <c r="DP9" s="201"/>
      <c r="DQ9" s="201"/>
      <c r="DR9" s="201"/>
      <c r="DS9" s="201"/>
      <c r="DT9" s="201"/>
      <c r="DU9" s="201"/>
      <c r="DV9" s="201"/>
      <c r="DW9" s="201"/>
      <c r="DX9" s="201"/>
      <c r="DY9" s="201"/>
      <c r="DZ9" s="201"/>
      <c r="EA9" s="201"/>
      <c r="EB9" s="201"/>
      <c r="EC9" s="201"/>
      <c r="ED9" s="201"/>
      <c r="EE9" s="201"/>
      <c r="EF9" s="201"/>
      <c r="EG9" s="201"/>
      <c r="EH9" s="201"/>
      <c r="EI9" s="201"/>
      <c r="EJ9" s="201"/>
      <c r="EK9" s="201"/>
      <c r="EL9" s="201"/>
      <c r="EM9" s="201"/>
      <c r="EN9" s="201"/>
      <c r="EO9" s="201"/>
      <c r="EP9" s="201"/>
      <c r="EQ9" s="201"/>
      <c r="ER9" s="201"/>
      <c r="ES9" s="201"/>
      <c r="ET9" s="201"/>
      <c r="EU9" s="201"/>
      <c r="EV9" s="201"/>
      <c r="EW9" s="201"/>
      <c r="EX9" s="201"/>
      <c r="EY9" s="201"/>
      <c r="EZ9" s="201"/>
      <c r="FA9" s="201"/>
      <c r="FB9" s="201"/>
      <c r="FC9" s="201"/>
      <c r="FD9" s="201"/>
      <c r="FE9" s="201"/>
      <c r="FF9" s="201"/>
      <c r="FG9" s="201"/>
      <c r="FH9" s="201"/>
      <c r="FI9" s="201"/>
      <c r="FJ9" s="201"/>
      <c r="FK9" s="201"/>
      <c r="FL9" s="201"/>
      <c r="FM9" s="201"/>
      <c r="FN9" s="201"/>
      <c r="FO9" s="201"/>
      <c r="FP9" s="201"/>
      <c r="FQ9" s="201"/>
      <c r="FR9" s="201"/>
      <c r="FS9" s="201"/>
      <c r="FT9" s="201"/>
      <c r="FU9" s="201"/>
      <c r="FV9" s="201"/>
      <c r="FW9" s="201"/>
      <c r="FX9" s="201"/>
      <c r="FY9" s="201"/>
      <c r="FZ9" s="201"/>
      <c r="GA9" s="201"/>
      <c r="GB9" s="201"/>
      <c r="GC9" s="201"/>
      <c r="GD9" s="201"/>
      <c r="GE9" s="201"/>
      <c r="GF9" s="201"/>
      <c r="GG9" s="201"/>
      <c r="GH9" s="201"/>
      <c r="GI9" s="201"/>
      <c r="GJ9" s="201"/>
      <c r="GK9" s="201"/>
      <c r="GL9" s="201"/>
      <c r="GM9" s="201"/>
      <c r="GN9" s="201"/>
      <c r="GO9" s="201"/>
      <c r="GP9" s="201"/>
      <c r="GQ9" s="201"/>
      <c r="GR9" s="201"/>
      <c r="GS9" s="201"/>
      <c r="GT9" s="201"/>
      <c r="GU9" s="201"/>
      <c r="GV9" s="201"/>
      <c r="GW9" s="201"/>
      <c r="GX9" s="201"/>
      <c r="GY9" s="201"/>
      <c r="GZ9" s="201"/>
      <c r="HA9" s="201"/>
      <c r="HB9" s="201"/>
      <c r="HC9" s="201"/>
      <c r="HD9" s="201"/>
      <c r="HE9" s="201"/>
      <c r="HF9" s="201"/>
      <c r="HG9" s="201"/>
      <c r="HH9" s="201"/>
      <c r="HI9" s="201"/>
      <c r="HJ9" s="201"/>
      <c r="HK9" s="201"/>
      <c r="HL9" s="201"/>
      <c r="HM9" s="201"/>
      <c r="HN9" s="201"/>
      <c r="HO9" s="201"/>
      <c r="HP9" s="201"/>
      <c r="HQ9" s="201"/>
      <c r="HR9" s="201"/>
      <c r="HS9" s="201"/>
      <c r="HT9" s="201"/>
      <c r="HU9" s="201"/>
      <c r="HV9" s="201"/>
      <c r="HW9" s="201"/>
      <c r="HX9" s="201"/>
      <c r="HY9" s="201"/>
      <c r="HZ9" s="201"/>
      <c r="IA9" s="201"/>
      <c r="IB9" s="201"/>
      <c r="IC9" s="201"/>
      <c r="ID9" s="201"/>
      <c r="IE9" s="201"/>
      <c r="IF9" s="201"/>
      <c r="IG9" s="201"/>
      <c r="IH9" s="201"/>
      <c r="II9" s="201"/>
      <c r="IJ9" s="201"/>
      <c r="IK9" s="201"/>
      <c r="IL9" s="201"/>
      <c r="IM9" s="201"/>
      <c r="IN9" s="201"/>
      <c r="IO9" s="201"/>
      <c r="IP9" s="201"/>
    </row>
    <row r="10" spans="1:250" ht="14.25">
      <c r="A10" s="7" t="str">
        <f>_xlfn.CONCAT($A$8,".",ROWS($A$9:A10))</f>
        <v>1.2</v>
      </c>
      <c r="B10" s="196" t="s">
        <v>145</v>
      </c>
      <c r="C10" s="89" t="s">
        <v>27</v>
      </c>
      <c r="D10" s="197">
        <v>1</v>
      </c>
      <c r="E10" s="81"/>
      <c r="F10" s="82"/>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row>
    <row r="11" spans="1:250" ht="27" thickBot="1">
      <c r="A11" s="9" t="str">
        <f>_xlfn.CONCAT($A$8,".",ROWS($A$9:A11))</f>
        <v>1.3</v>
      </c>
      <c r="B11" s="198" t="s">
        <v>146</v>
      </c>
      <c r="C11" s="199" t="s">
        <v>27</v>
      </c>
      <c r="D11" s="200">
        <v>1</v>
      </c>
      <c r="E11" s="86"/>
      <c r="F11" s="87"/>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1"/>
      <c r="BE11" s="201"/>
      <c r="BF11" s="201"/>
      <c r="BG11" s="201"/>
      <c r="BH11" s="201"/>
      <c r="BI11" s="201"/>
      <c r="BJ11" s="201"/>
      <c r="BK11" s="201"/>
      <c r="BL11" s="201"/>
      <c r="BM11" s="201"/>
      <c r="BN11" s="201"/>
      <c r="BO11" s="201"/>
      <c r="BP11" s="201"/>
      <c r="BQ11" s="201"/>
      <c r="BR11" s="201"/>
      <c r="BS11" s="201"/>
      <c r="BT11" s="201"/>
      <c r="BU11" s="201"/>
      <c r="BV11" s="201"/>
      <c r="BW11" s="201"/>
      <c r="BX11" s="201"/>
      <c r="BY11" s="201"/>
      <c r="BZ11" s="201"/>
      <c r="CA11" s="201"/>
      <c r="CB11" s="201"/>
      <c r="CC11" s="201"/>
      <c r="CD11" s="201"/>
      <c r="CE11" s="201"/>
      <c r="CF11" s="201"/>
      <c r="CG11" s="201"/>
      <c r="CH11" s="201"/>
      <c r="CI11" s="201"/>
      <c r="CJ11" s="201"/>
      <c r="CK11" s="201"/>
      <c r="CL11" s="201"/>
      <c r="CM11" s="201"/>
      <c r="CN11" s="201"/>
      <c r="CO11" s="201"/>
      <c r="CP11" s="201"/>
      <c r="CQ11" s="201"/>
      <c r="CR11" s="201"/>
      <c r="CS11" s="201"/>
      <c r="CT11" s="201"/>
      <c r="CU11" s="201"/>
      <c r="CV11" s="201"/>
      <c r="CW11" s="201"/>
      <c r="CX11" s="201"/>
      <c r="CY11" s="201"/>
      <c r="CZ11" s="201"/>
      <c r="DA11" s="201"/>
      <c r="DB11" s="201"/>
      <c r="DC11" s="201"/>
      <c r="DD11" s="201"/>
      <c r="DE11" s="201"/>
      <c r="DF11" s="201"/>
      <c r="DG11" s="201"/>
      <c r="DH11" s="201"/>
      <c r="DI11" s="201"/>
      <c r="DJ11" s="201"/>
      <c r="DK11" s="201"/>
      <c r="DL11" s="201"/>
      <c r="DM11" s="201"/>
      <c r="DN11" s="201"/>
      <c r="DO11" s="201"/>
      <c r="DP11" s="201"/>
      <c r="DQ11" s="201"/>
      <c r="DR11" s="201"/>
      <c r="DS11" s="201"/>
      <c r="DT11" s="201"/>
      <c r="DU11" s="201"/>
      <c r="DV11" s="201"/>
      <c r="DW11" s="201"/>
      <c r="DX11" s="201"/>
      <c r="DY11" s="201"/>
      <c r="DZ11" s="201"/>
      <c r="EA11" s="201"/>
      <c r="EB11" s="201"/>
      <c r="EC11" s="201"/>
      <c r="ED11" s="201"/>
      <c r="EE11" s="201"/>
      <c r="EF11" s="201"/>
      <c r="EG11" s="201"/>
      <c r="EH11" s="201"/>
      <c r="EI11" s="201"/>
      <c r="EJ11" s="201"/>
      <c r="EK11" s="201"/>
      <c r="EL11" s="201"/>
      <c r="EM11" s="201"/>
      <c r="EN11" s="201"/>
      <c r="EO11" s="201"/>
      <c r="EP11" s="201"/>
      <c r="EQ11" s="201"/>
      <c r="ER11" s="201"/>
      <c r="ES11" s="201"/>
      <c r="ET11" s="201"/>
      <c r="EU11" s="201"/>
      <c r="EV11" s="201"/>
      <c r="EW11" s="201"/>
      <c r="EX11" s="201"/>
      <c r="EY11" s="201"/>
      <c r="EZ11" s="201"/>
      <c r="FA11" s="201"/>
      <c r="FB11" s="201"/>
      <c r="FC11" s="201"/>
      <c r="FD11" s="201"/>
      <c r="FE11" s="201"/>
      <c r="FF11" s="201"/>
      <c r="FG11" s="201"/>
      <c r="FH11" s="201"/>
      <c r="FI11" s="201"/>
      <c r="FJ11" s="201"/>
      <c r="FK11" s="201"/>
      <c r="FL11" s="201"/>
      <c r="FM11" s="201"/>
      <c r="FN11" s="201"/>
      <c r="FO11" s="201"/>
      <c r="FP11" s="201"/>
      <c r="FQ11" s="201"/>
      <c r="FR11" s="201"/>
      <c r="FS11" s="201"/>
      <c r="FT11" s="201"/>
      <c r="FU11" s="201"/>
      <c r="FV11" s="201"/>
      <c r="FW11" s="201"/>
      <c r="FX11" s="201"/>
      <c r="FY11" s="201"/>
      <c r="FZ11" s="201"/>
      <c r="GA11" s="201"/>
      <c r="GB11" s="201"/>
      <c r="GC11" s="201"/>
      <c r="GD11" s="201"/>
      <c r="GE11" s="201"/>
      <c r="GF11" s="201"/>
      <c r="GG11" s="201"/>
      <c r="GH11" s="201"/>
      <c r="GI11" s="201"/>
      <c r="GJ11" s="201"/>
      <c r="GK11" s="201"/>
      <c r="GL11" s="201"/>
      <c r="GM11" s="201"/>
      <c r="GN11" s="201"/>
      <c r="GO11" s="201"/>
      <c r="GP11" s="201"/>
      <c r="GQ11" s="201"/>
      <c r="GR11" s="201"/>
      <c r="GS11" s="201"/>
      <c r="GT11" s="201"/>
      <c r="GU11" s="201"/>
      <c r="GV11" s="201"/>
      <c r="GW11" s="201"/>
      <c r="GX11" s="201"/>
      <c r="GY11" s="201"/>
      <c r="GZ11" s="201"/>
      <c r="HA11" s="201"/>
      <c r="HB11" s="201"/>
      <c r="HC11" s="201"/>
      <c r="HD11" s="201"/>
      <c r="HE11" s="201"/>
      <c r="HF11" s="201"/>
      <c r="HG11" s="201"/>
      <c r="HH11" s="201"/>
      <c r="HI11" s="201"/>
      <c r="HJ11" s="201"/>
      <c r="HK11" s="201"/>
      <c r="HL11" s="201"/>
      <c r="HM11" s="201"/>
      <c r="HN11" s="201"/>
      <c r="HO11" s="201"/>
      <c r="HP11" s="201"/>
      <c r="HQ11" s="201"/>
      <c r="HR11" s="201"/>
      <c r="HS11" s="201"/>
      <c r="HT11" s="201"/>
      <c r="HU11" s="201"/>
      <c r="HV11" s="201"/>
      <c r="HW11" s="201"/>
      <c r="HX11" s="201"/>
      <c r="HY11" s="201"/>
      <c r="HZ11" s="201"/>
      <c r="IA11" s="201"/>
      <c r="IB11" s="201"/>
      <c r="IC11" s="201"/>
      <c r="ID11" s="201"/>
      <c r="IE11" s="201"/>
      <c r="IF11" s="201"/>
      <c r="IG11" s="201"/>
      <c r="IH11" s="201"/>
      <c r="II11" s="201"/>
      <c r="IJ11" s="201"/>
      <c r="IK11" s="201"/>
      <c r="IL11" s="201"/>
      <c r="IM11" s="201"/>
      <c r="IN11" s="201"/>
      <c r="IO11" s="201"/>
      <c r="IP11" s="201"/>
    </row>
    <row r="12" spans="1:6" ht="30" customHeight="1" thickBot="1">
      <c r="A12" s="256"/>
      <c r="B12" s="257"/>
      <c r="C12" s="257"/>
      <c r="D12" s="257"/>
      <c r="E12" s="257"/>
      <c r="F12" s="258"/>
    </row>
    <row r="13" ht="19.5" customHeight="1"/>
    <row r="19" ht="14.25">
      <c r="L19" s="202"/>
    </row>
  </sheetData>
  <sheetProtection selectLockedCells="1" selectUnlockedCells="1"/>
  <mergeCells count="8">
    <mergeCell ref="C8:F8"/>
    <mergeCell ref="A12:F12"/>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IP17"/>
  <sheetViews>
    <sheetView view="pageBreakPreview" zoomScale="85" zoomScaleSheetLayoutView="85" zoomScalePageLayoutView="0" workbookViewId="0" topLeftCell="A1">
      <selection activeCell="J10" sqref="J10"/>
    </sheetView>
  </sheetViews>
  <sheetFormatPr defaultColWidth="9.140625" defaultRowHeight="12.75"/>
  <cols>
    <col min="1" max="1" width="12.7109375" style="181" customWidth="1"/>
    <col min="2" max="2" width="60.7109375" style="181" customWidth="1"/>
    <col min="3" max="4" width="10.7109375" style="181" customWidth="1"/>
    <col min="5" max="5" width="15.7109375" style="181" customWidth="1"/>
    <col min="6" max="6" width="15.7109375" style="182" customWidth="1"/>
    <col min="7" max="16384" width="9.140625" style="181"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thickBot="1">
      <c r="A6" s="268" t="s">
        <v>9</v>
      </c>
      <c r="B6" s="269"/>
      <c r="C6" s="269"/>
      <c r="D6" s="269"/>
      <c r="E6" s="269"/>
      <c r="F6" s="270"/>
    </row>
    <row r="7" spans="1:6" s="69" customFormat="1" ht="30" customHeight="1" thickBot="1">
      <c r="A7" s="2" t="s">
        <v>10</v>
      </c>
      <c r="B7" s="1" t="s">
        <v>11</v>
      </c>
      <c r="C7" s="3" t="s">
        <v>12</v>
      </c>
      <c r="D7" s="4" t="s">
        <v>13</v>
      </c>
      <c r="E7" s="5" t="s">
        <v>14</v>
      </c>
      <c r="F7" s="6" t="s">
        <v>15</v>
      </c>
    </row>
    <row r="8" spans="1:250" ht="30" customHeight="1" thickBot="1">
      <c r="A8" s="70">
        <v>2</v>
      </c>
      <c r="B8" s="71" t="s">
        <v>18</v>
      </c>
      <c r="C8" s="271">
        <f>SUM(F9:F16)</f>
        <v>0</v>
      </c>
      <c r="D8" s="272"/>
      <c r="E8" s="272"/>
      <c r="F8" s="273"/>
      <c r="G8" s="180"/>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180"/>
      <c r="BG8" s="180"/>
      <c r="BH8" s="180"/>
      <c r="BI8" s="180"/>
      <c r="BJ8" s="180"/>
      <c r="BK8" s="180"/>
      <c r="BL8" s="180"/>
      <c r="BM8" s="180"/>
      <c r="BN8" s="180"/>
      <c r="BO8" s="180"/>
      <c r="BP8" s="180"/>
      <c r="BQ8" s="180"/>
      <c r="BR8" s="180"/>
      <c r="BS8" s="180"/>
      <c r="BT8" s="180"/>
      <c r="BU8" s="180"/>
      <c r="BV8" s="180"/>
      <c r="BW8" s="180"/>
      <c r="BX8" s="180"/>
      <c r="BY8" s="180"/>
      <c r="BZ8" s="180"/>
      <c r="CA8" s="180"/>
      <c r="CB8" s="180"/>
      <c r="CC8" s="180"/>
      <c r="CD8" s="180"/>
      <c r="CE8" s="180"/>
      <c r="CF8" s="180"/>
      <c r="CG8" s="180"/>
      <c r="CH8" s="180"/>
      <c r="CI8" s="180"/>
      <c r="CJ8" s="180"/>
      <c r="CK8" s="180"/>
      <c r="CL8" s="180"/>
      <c r="CM8" s="180"/>
      <c r="CN8" s="180"/>
      <c r="CO8" s="180"/>
      <c r="CP8" s="180"/>
      <c r="CQ8" s="180"/>
      <c r="CR8" s="180"/>
      <c r="CS8" s="180"/>
      <c r="CT8" s="180"/>
      <c r="CU8" s="180"/>
      <c r="CV8" s="180"/>
      <c r="CW8" s="180"/>
      <c r="CX8" s="180"/>
      <c r="CY8" s="180"/>
      <c r="CZ8" s="180"/>
      <c r="DA8" s="180"/>
      <c r="DB8" s="180"/>
      <c r="DC8" s="180"/>
      <c r="DD8" s="180"/>
      <c r="DE8" s="180"/>
      <c r="DF8" s="180"/>
      <c r="DG8" s="180"/>
      <c r="DH8" s="180"/>
      <c r="DI8" s="180"/>
      <c r="DJ8" s="180"/>
      <c r="DK8" s="180"/>
      <c r="DL8" s="180"/>
      <c r="DM8" s="180"/>
      <c r="DN8" s="180"/>
      <c r="DO8" s="180"/>
      <c r="DP8" s="180"/>
      <c r="DQ8" s="180"/>
      <c r="DR8" s="180"/>
      <c r="DS8" s="180"/>
      <c r="DT8" s="180"/>
      <c r="DU8" s="180"/>
      <c r="DV8" s="180"/>
      <c r="DW8" s="180"/>
      <c r="DX8" s="180"/>
      <c r="DY8" s="180"/>
      <c r="DZ8" s="180"/>
      <c r="EA8" s="180"/>
      <c r="EB8" s="180"/>
      <c r="EC8" s="180"/>
      <c r="ED8" s="180"/>
      <c r="EE8" s="180"/>
      <c r="EF8" s="180"/>
      <c r="EG8" s="180"/>
      <c r="EH8" s="180"/>
      <c r="EI8" s="180"/>
      <c r="EJ8" s="180"/>
      <c r="EK8" s="180"/>
      <c r="EL8" s="180"/>
      <c r="EM8" s="180"/>
      <c r="EN8" s="180"/>
      <c r="EO8" s="180"/>
      <c r="EP8" s="180"/>
      <c r="EQ8" s="180"/>
      <c r="ER8" s="180"/>
      <c r="ES8" s="180"/>
      <c r="ET8" s="180"/>
      <c r="EU8" s="180"/>
      <c r="EV8" s="180"/>
      <c r="EW8" s="180"/>
      <c r="EX8" s="180"/>
      <c r="EY8" s="180"/>
      <c r="EZ8" s="180"/>
      <c r="FA8" s="180"/>
      <c r="FB8" s="180"/>
      <c r="FC8" s="180"/>
      <c r="FD8" s="180"/>
      <c r="FE8" s="180"/>
      <c r="FF8" s="180"/>
      <c r="FG8" s="180"/>
      <c r="FH8" s="180"/>
      <c r="FI8" s="180"/>
      <c r="FJ8" s="180"/>
      <c r="FK8" s="180"/>
      <c r="FL8" s="180"/>
      <c r="FM8" s="180"/>
      <c r="FN8" s="180"/>
      <c r="FO8" s="180"/>
      <c r="FP8" s="180"/>
      <c r="FQ8" s="180"/>
      <c r="FR8" s="180"/>
      <c r="FS8" s="180"/>
      <c r="FT8" s="180"/>
      <c r="FU8" s="180"/>
      <c r="FV8" s="180"/>
      <c r="FW8" s="180"/>
      <c r="FX8" s="180"/>
      <c r="FY8" s="180"/>
      <c r="FZ8" s="180"/>
      <c r="GA8" s="180"/>
      <c r="GB8" s="180"/>
      <c r="GC8" s="180"/>
      <c r="GD8" s="180"/>
      <c r="GE8" s="180"/>
      <c r="GF8" s="180"/>
      <c r="GG8" s="180"/>
      <c r="GH8" s="180"/>
      <c r="GI8" s="180"/>
      <c r="GJ8" s="180"/>
      <c r="GK8" s="180"/>
      <c r="GL8" s="180"/>
      <c r="GM8" s="180"/>
      <c r="GN8" s="180"/>
      <c r="GO8" s="180"/>
      <c r="GP8" s="180"/>
      <c r="GQ8" s="180"/>
      <c r="GR8" s="180"/>
      <c r="GS8" s="180"/>
      <c r="GT8" s="180"/>
      <c r="GU8" s="180"/>
      <c r="GV8" s="180"/>
      <c r="GW8" s="180"/>
      <c r="GX8" s="180"/>
      <c r="GY8" s="180"/>
      <c r="GZ8" s="180"/>
      <c r="HA8" s="180"/>
      <c r="HB8" s="180"/>
      <c r="HC8" s="180"/>
      <c r="HD8" s="180"/>
      <c r="HE8" s="180"/>
      <c r="HF8" s="180"/>
      <c r="HG8" s="180"/>
      <c r="HH8" s="180"/>
      <c r="HI8" s="180"/>
      <c r="HJ8" s="180"/>
      <c r="HK8" s="180"/>
      <c r="HL8" s="180"/>
      <c r="HM8" s="180"/>
      <c r="HN8" s="180"/>
      <c r="HO8" s="180"/>
      <c r="HP8" s="180"/>
      <c r="HQ8" s="180"/>
      <c r="HR8" s="180"/>
      <c r="HS8" s="180"/>
      <c r="HT8" s="180"/>
      <c r="HU8" s="180"/>
      <c r="HV8" s="180"/>
      <c r="HW8" s="180"/>
      <c r="HX8" s="180"/>
      <c r="HY8" s="180"/>
      <c r="HZ8" s="180"/>
      <c r="IA8" s="180"/>
      <c r="IB8" s="180"/>
      <c r="IC8" s="180"/>
      <c r="ID8" s="180"/>
      <c r="IE8" s="180"/>
      <c r="IF8" s="180"/>
      <c r="IG8" s="180"/>
      <c r="IH8" s="180"/>
      <c r="II8" s="180"/>
      <c r="IJ8" s="180"/>
      <c r="IK8" s="180"/>
      <c r="IL8" s="180"/>
      <c r="IM8" s="180"/>
      <c r="IN8" s="180"/>
      <c r="IO8" s="180"/>
      <c r="IP8" s="180"/>
    </row>
    <row r="9" spans="1:6" ht="52.5">
      <c r="A9" s="72" t="str">
        <f>_xlfn.CONCAT($A$8,".",ROWS($A$9:A9))</f>
        <v>2.1</v>
      </c>
      <c r="B9" s="222" t="s">
        <v>147</v>
      </c>
      <c r="C9" s="74" t="s">
        <v>27</v>
      </c>
      <c r="D9" s="183">
        <v>1</v>
      </c>
      <c r="E9" s="76"/>
      <c r="F9" s="77"/>
    </row>
    <row r="10" spans="1:6" ht="66">
      <c r="A10" s="7" t="str">
        <f>_xlfn.CONCAT($A$8,".",ROWS($A$9:A10))</f>
        <v>2.2</v>
      </c>
      <c r="B10" s="184" t="s">
        <v>148</v>
      </c>
      <c r="C10" s="79" t="s">
        <v>27</v>
      </c>
      <c r="D10" s="185">
        <v>1</v>
      </c>
      <c r="E10" s="81"/>
      <c r="F10" s="82"/>
    </row>
    <row r="11" spans="1:6" ht="26.25">
      <c r="A11" s="7" t="str">
        <f>_xlfn.CONCAT($A$8,".",ROWS($A$9:A11))</f>
        <v>2.3</v>
      </c>
      <c r="B11" s="186" t="s">
        <v>19</v>
      </c>
      <c r="C11" s="79" t="s">
        <v>27</v>
      </c>
      <c r="D11" s="185">
        <v>1</v>
      </c>
      <c r="E11" s="81"/>
      <c r="F11" s="82"/>
    </row>
    <row r="12" spans="1:6" ht="26.25">
      <c r="A12" s="7" t="str">
        <f>_xlfn.CONCAT($A$8,".",ROWS($A$9:A12))</f>
        <v>2.4</v>
      </c>
      <c r="B12" s="186" t="s">
        <v>21</v>
      </c>
      <c r="C12" s="79" t="s">
        <v>20</v>
      </c>
      <c r="D12" s="185">
        <v>20</v>
      </c>
      <c r="E12" s="172"/>
      <c r="F12" s="82"/>
    </row>
    <row r="13" spans="1:6" ht="14.25">
      <c r="A13" s="7" t="str">
        <f>_xlfn.CONCAT($A$8,".",ROWS($A$9:A13))</f>
        <v>2.5</v>
      </c>
      <c r="B13" s="187" t="s">
        <v>22</v>
      </c>
      <c r="C13" s="188" t="s">
        <v>23</v>
      </c>
      <c r="D13" s="189">
        <f>20*0.05*0.3</f>
        <v>0.3</v>
      </c>
      <c r="E13" s="81"/>
      <c r="F13" s="82"/>
    </row>
    <row r="14" spans="1:6" ht="14.25">
      <c r="A14" s="7" t="str">
        <f>_xlfn.CONCAT($A$8,".",ROWS($A$9:A14))</f>
        <v>2.6</v>
      </c>
      <c r="B14" s="187" t="s">
        <v>24</v>
      </c>
      <c r="C14" s="188" t="s">
        <v>23</v>
      </c>
      <c r="D14" s="189">
        <f>20*0.05*0.3</f>
        <v>0.3</v>
      </c>
      <c r="E14" s="81"/>
      <c r="F14" s="82"/>
    </row>
    <row r="15" spans="1:6" ht="26.25">
      <c r="A15" s="7" t="str">
        <f>_xlfn.CONCAT($A$8,".",ROWS($A$9:A15))</f>
        <v>2.7</v>
      </c>
      <c r="B15" s="190" t="s">
        <v>25</v>
      </c>
      <c r="C15" s="191" t="s">
        <v>23</v>
      </c>
      <c r="D15" s="189">
        <f>20*0.05*0.3</f>
        <v>0.3</v>
      </c>
      <c r="E15" s="81"/>
      <c r="F15" s="82"/>
    </row>
    <row r="16" spans="1:6" ht="19.5" customHeight="1" thickBot="1">
      <c r="A16" s="240" t="str">
        <f>_xlfn.CONCAT($A$8,".",ROWS($A$9:A16))</f>
        <v>2.8</v>
      </c>
      <c r="B16" s="241" t="s">
        <v>26</v>
      </c>
      <c r="C16" s="242" t="s">
        <v>27</v>
      </c>
      <c r="D16" s="243">
        <v>1</v>
      </c>
      <c r="E16" s="86"/>
      <c r="F16" s="244"/>
    </row>
    <row r="17" spans="1:6" ht="30" customHeight="1" thickBot="1">
      <c r="A17" s="256"/>
      <c r="B17" s="257"/>
      <c r="C17" s="257"/>
      <c r="D17" s="257"/>
      <c r="E17" s="257"/>
      <c r="F17" s="258"/>
    </row>
    <row r="18" ht="19.5" customHeight="1"/>
  </sheetData>
  <sheetProtection selectLockedCells="1" selectUnlockedCells="1"/>
  <mergeCells count="8">
    <mergeCell ref="C8:F8"/>
    <mergeCell ref="A17:F17"/>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N20"/>
  <sheetViews>
    <sheetView showGridLines="0" view="pageBreakPreview" zoomScale="85" zoomScaleSheetLayoutView="85" zoomScalePageLayoutView="0" workbookViewId="0" topLeftCell="A1">
      <selection activeCell="L9" sqref="L9"/>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150</v>
      </c>
      <c r="B6" s="269"/>
      <c r="C6" s="269"/>
      <c r="D6" s="269"/>
      <c r="E6" s="269"/>
      <c r="F6" s="270"/>
    </row>
    <row r="7" spans="1:14" s="136" customFormat="1" ht="30" customHeight="1">
      <c r="A7" s="2" t="s">
        <v>10</v>
      </c>
      <c r="B7" s="1" t="s">
        <v>11</v>
      </c>
      <c r="C7" s="3" t="s">
        <v>12</v>
      </c>
      <c r="D7" s="4" t="s">
        <v>13</v>
      </c>
      <c r="E7" s="5" t="s">
        <v>14</v>
      </c>
      <c r="F7" s="6" t="s">
        <v>15</v>
      </c>
      <c r="L7" s="175"/>
      <c r="M7" s="176"/>
      <c r="N7" s="176"/>
    </row>
    <row r="8" spans="1:14" s="65" customFormat="1" ht="30" customHeight="1">
      <c r="A8" s="70">
        <v>3</v>
      </c>
      <c r="B8" s="71" t="s">
        <v>29</v>
      </c>
      <c r="C8" s="271">
        <f>SUM(F9:F19)</f>
        <v>0</v>
      </c>
      <c r="D8" s="272"/>
      <c r="E8" s="272"/>
      <c r="F8" s="273"/>
      <c r="L8" s="176"/>
      <c r="M8" s="176"/>
      <c r="N8" s="176"/>
    </row>
    <row r="9" spans="1:14" s="65" customFormat="1" ht="66">
      <c r="A9" s="72" t="str">
        <f>_xlfn.CONCAT($A$8,".",ROWS($A$9:A9))</f>
        <v>3.1</v>
      </c>
      <c r="B9" s="149" t="s">
        <v>30</v>
      </c>
      <c r="C9" s="74" t="s">
        <v>27</v>
      </c>
      <c r="D9" s="75">
        <v>16</v>
      </c>
      <c r="E9" s="76"/>
      <c r="F9" s="129"/>
      <c r="L9" s="176"/>
      <c r="M9" s="176"/>
      <c r="N9" s="176"/>
    </row>
    <row r="10" spans="1:14" s="65" customFormat="1" ht="52.5">
      <c r="A10" s="7" t="str">
        <f>_xlfn.CONCAT($A$8,".",ROWS($A$9:A10))</f>
        <v>3.2</v>
      </c>
      <c r="B10" s="152" t="s">
        <v>127</v>
      </c>
      <c r="C10" s="79" t="s">
        <v>27</v>
      </c>
      <c r="D10" s="80">
        <v>1</v>
      </c>
      <c r="E10" s="81"/>
      <c r="F10" s="98"/>
      <c r="G10" s="176"/>
      <c r="L10" s="176"/>
      <c r="M10" s="176"/>
      <c r="N10" s="176"/>
    </row>
    <row r="11" spans="1:14" s="65" customFormat="1" ht="39">
      <c r="A11" s="7" t="str">
        <f>_xlfn.CONCAT($A$8,".",ROWS($A$9:A11))</f>
        <v>3.3</v>
      </c>
      <c r="B11" s="152" t="s">
        <v>125</v>
      </c>
      <c r="C11" s="79" t="s">
        <v>20</v>
      </c>
      <c r="D11" s="80">
        <f>2*(0.9*1.8)</f>
        <v>3.24</v>
      </c>
      <c r="E11" s="81"/>
      <c r="F11" s="98"/>
      <c r="G11" s="176"/>
      <c r="L11" s="176"/>
      <c r="M11" s="176"/>
      <c r="N11" s="176"/>
    </row>
    <row r="12" spans="1:14" s="65" customFormat="1" ht="39">
      <c r="A12" s="7" t="str">
        <f>_xlfn.CONCAT($A$8,".",ROWS($A$9:A12))</f>
        <v>3.4</v>
      </c>
      <c r="B12" s="152" t="s">
        <v>126</v>
      </c>
      <c r="C12" s="79" t="s">
        <v>20</v>
      </c>
      <c r="D12" s="80">
        <f>2*(1*1.5)</f>
        <v>3</v>
      </c>
      <c r="E12" s="81"/>
      <c r="F12" s="98"/>
      <c r="L12" s="177"/>
      <c r="M12" s="178"/>
      <c r="N12" s="178"/>
    </row>
    <row r="13" spans="1:14" s="65" customFormat="1" ht="26.25">
      <c r="A13" s="7" t="str">
        <f>_xlfn.CONCAT($A$8,".",ROWS($A$9:A13))</f>
        <v>3.5</v>
      </c>
      <c r="B13" s="88" t="s">
        <v>31</v>
      </c>
      <c r="C13" s="89" t="s">
        <v>27</v>
      </c>
      <c r="D13" s="80">
        <v>4</v>
      </c>
      <c r="E13" s="81"/>
      <c r="F13" s="98"/>
      <c r="L13" s="176"/>
      <c r="M13" s="178"/>
      <c r="N13" s="178"/>
    </row>
    <row r="14" spans="1:14" s="66" customFormat="1" ht="39">
      <c r="A14" s="7" t="str">
        <f>_xlfn.CONCAT($A$8,".",ROWS($A$9:A14))</f>
        <v>3.6</v>
      </c>
      <c r="B14" s="88" t="s">
        <v>128</v>
      </c>
      <c r="C14" s="89" t="s">
        <v>27</v>
      </c>
      <c r="D14" s="80">
        <v>28</v>
      </c>
      <c r="E14" s="81"/>
      <c r="F14" s="98"/>
      <c r="H14" s="167"/>
      <c r="L14" s="180"/>
      <c r="M14" s="178"/>
      <c r="N14" s="178"/>
    </row>
    <row r="15" spans="1:14" s="66" customFormat="1" ht="14.25">
      <c r="A15" s="7" t="str">
        <f>_xlfn.CONCAT($A$8,".",ROWS($A$9:A15))</f>
        <v>3.7</v>
      </c>
      <c r="B15" s="78" t="s">
        <v>32</v>
      </c>
      <c r="C15" s="79" t="s">
        <v>27</v>
      </c>
      <c r="D15" s="80">
        <v>6</v>
      </c>
      <c r="E15" s="81"/>
      <c r="F15" s="98"/>
      <c r="G15" s="179"/>
      <c r="M15" s="178"/>
      <c r="N15" s="178"/>
    </row>
    <row r="16" spans="1:14" s="66" customFormat="1" ht="26.25">
      <c r="A16" s="7" t="str">
        <f>_xlfn.CONCAT($A$8,".",ROWS($A$9:A16))</f>
        <v>3.8</v>
      </c>
      <c r="B16" s="78" t="s">
        <v>129</v>
      </c>
      <c r="C16" s="79" t="s">
        <v>27</v>
      </c>
      <c r="D16" s="80">
        <v>14</v>
      </c>
      <c r="E16" s="81"/>
      <c r="F16" s="98"/>
      <c r="G16" s="179"/>
      <c r="H16" s="167"/>
      <c r="M16" s="137"/>
      <c r="N16" s="137"/>
    </row>
    <row r="17" spans="1:14" s="66" customFormat="1" ht="14.25">
      <c r="A17" s="7" t="str">
        <f>_xlfn.CONCAT($A$8,".",ROWS($A$9:A17))</f>
        <v>3.9</v>
      </c>
      <c r="B17" s="228" t="s">
        <v>33</v>
      </c>
      <c r="C17" s="79" t="s">
        <v>27</v>
      </c>
      <c r="D17" s="80">
        <v>12</v>
      </c>
      <c r="E17" s="81"/>
      <c r="F17" s="98"/>
      <c r="G17" s="179"/>
      <c r="H17" s="167"/>
      <c r="I17" s="167"/>
      <c r="J17" s="167"/>
      <c r="M17" s="137"/>
      <c r="N17" s="137"/>
    </row>
    <row r="18" spans="1:14" s="66" customFormat="1" ht="39">
      <c r="A18" s="7" t="str">
        <f>_xlfn.CONCAT($A$8,".",ROWS($A$9:A18))</f>
        <v>3.10</v>
      </c>
      <c r="B18" s="78" t="s">
        <v>34</v>
      </c>
      <c r="C18" s="79" t="s">
        <v>27</v>
      </c>
      <c r="D18" s="80">
        <v>24</v>
      </c>
      <c r="E18" s="81"/>
      <c r="F18" s="98"/>
      <c r="G18" s="179"/>
      <c r="M18" s="137"/>
      <c r="N18" s="137"/>
    </row>
    <row r="19" spans="1:14" s="66" customFormat="1" ht="26.25">
      <c r="A19" s="108" t="str">
        <f>_xlfn.CONCAT($A$8,".",ROWS($A$9:A19))</f>
        <v>3.11</v>
      </c>
      <c r="B19" s="132" t="s">
        <v>35</v>
      </c>
      <c r="C19" s="109" t="s">
        <v>27</v>
      </c>
      <c r="D19" s="99">
        <v>2</v>
      </c>
      <c r="E19" s="100"/>
      <c r="F19" s="101"/>
      <c r="G19" s="179"/>
      <c r="M19" s="137"/>
      <c r="N19" s="137"/>
    </row>
    <row r="20" spans="1:14" ht="30" customHeight="1">
      <c r="A20" s="274"/>
      <c r="B20" s="275"/>
      <c r="C20" s="275"/>
      <c r="D20" s="275"/>
      <c r="E20" s="275"/>
      <c r="F20" s="276"/>
      <c r="M20" s="66"/>
      <c r="N20" s="66"/>
    </row>
  </sheetData>
  <sheetProtection selectLockedCells="1" selectUnlockedCells="1"/>
  <mergeCells count="8">
    <mergeCell ref="C8:F8"/>
    <mergeCell ref="A20:F20"/>
    <mergeCell ref="A1:F1"/>
    <mergeCell ref="A2:F2"/>
    <mergeCell ref="A3:F3"/>
    <mergeCell ref="A4:F4"/>
    <mergeCell ref="A5:F5"/>
    <mergeCell ref="A6:F6"/>
  </mergeCells>
  <printOptions horizontalCentered="1"/>
  <pageMargins left="0.3937007874015748" right="0.3937007874015748" top="0.3937007874015748" bottom="0.5905511811023623" header="0.1968503937007874" footer="0.1968503937007874"/>
  <pageSetup horizontalDpi="600" verticalDpi="600" orientation="portrait" paperSize="9" scale="50" r:id="rId2"/>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dimension ref="A1:J19"/>
  <sheetViews>
    <sheetView view="pageBreakPreview" zoomScale="60" zoomScalePageLayoutView="0" workbookViewId="0" topLeftCell="A1">
      <selection activeCell="O13" sqref="O13"/>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9</v>
      </c>
      <c r="B6" s="269"/>
      <c r="C6" s="269"/>
      <c r="D6" s="269"/>
      <c r="E6" s="269"/>
      <c r="F6" s="270"/>
    </row>
    <row r="7" spans="1:6" s="136" customFormat="1" ht="30" customHeight="1">
      <c r="A7" s="2" t="s">
        <v>10</v>
      </c>
      <c r="B7" s="1" t="s">
        <v>11</v>
      </c>
      <c r="C7" s="3" t="s">
        <v>12</v>
      </c>
      <c r="D7" s="4" t="s">
        <v>13</v>
      </c>
      <c r="E7" s="5" t="s">
        <v>14</v>
      </c>
      <c r="F7" s="6" t="s">
        <v>15</v>
      </c>
    </row>
    <row r="8" spans="1:6" s="65" customFormat="1" ht="30" customHeight="1">
      <c r="A8" s="91">
        <v>4</v>
      </c>
      <c r="B8" s="92" t="s">
        <v>37</v>
      </c>
      <c r="C8" s="277">
        <f>SUM(F9:F10)</f>
        <v>0</v>
      </c>
      <c r="D8" s="278"/>
      <c r="E8" s="278"/>
      <c r="F8" s="279"/>
    </row>
    <row r="9" spans="1:8" ht="26.25">
      <c r="A9" s="72" t="str">
        <f>_xlfn.CONCAT($A$8,".",ROWS($A$9:A9))</f>
        <v>4.1</v>
      </c>
      <c r="B9" s="169" t="s">
        <v>38</v>
      </c>
      <c r="C9" s="170" t="s">
        <v>20</v>
      </c>
      <c r="D9" s="171">
        <v>20.88</v>
      </c>
      <c r="E9" s="76"/>
      <c r="F9" s="97"/>
      <c r="G9" s="120"/>
      <c r="H9" s="173"/>
    </row>
    <row r="10" spans="1:10" ht="26.25">
      <c r="A10" s="7" t="str">
        <f>_xlfn.CONCAT('10-I.HIDROS.'!$A$8,".",ROWS($A$10:A10))</f>
        <v>10.1</v>
      </c>
      <c r="B10" s="88" t="s">
        <v>39</v>
      </c>
      <c r="C10" s="89" t="s">
        <v>20</v>
      </c>
      <c r="D10" s="80">
        <v>7.2</v>
      </c>
      <c r="E10" s="81"/>
      <c r="F10" s="98"/>
      <c r="G10" s="62"/>
      <c r="H10" s="174"/>
      <c r="I10" s="62"/>
      <c r="J10" s="62"/>
    </row>
    <row r="11" spans="1:6" ht="30" customHeight="1">
      <c r="A11" s="274"/>
      <c r="B11" s="275"/>
      <c r="C11" s="275"/>
      <c r="D11" s="275"/>
      <c r="E11" s="275"/>
      <c r="F11" s="276"/>
    </row>
    <row r="12" ht="12" customHeight="1"/>
    <row r="14" spans="2:6" ht="12.75">
      <c r="B14"/>
      <c r="C14"/>
      <c r="D14"/>
      <c r="E14"/>
      <c r="F14"/>
    </row>
    <row r="15" spans="2:6" ht="12.75">
      <c r="B15"/>
      <c r="C15"/>
      <c r="D15"/>
      <c r="E15"/>
      <c r="F15"/>
    </row>
    <row r="16" spans="2:6" ht="12.75">
      <c r="B16"/>
      <c r="C16"/>
      <c r="D16"/>
      <c r="E16"/>
      <c r="F16"/>
    </row>
    <row r="17" spans="2:6" ht="12.75">
      <c r="B17"/>
      <c r="C17"/>
      <c r="D17"/>
      <c r="E17"/>
      <c r="F17"/>
    </row>
    <row r="18" spans="2:6" ht="12.75">
      <c r="B18"/>
      <c r="C18"/>
      <c r="D18"/>
      <c r="E18"/>
      <c r="F18"/>
    </row>
    <row r="19" spans="2:6" ht="12.75">
      <c r="B19"/>
      <c r="C19"/>
      <c r="D19"/>
      <c r="E19"/>
      <c r="F19"/>
    </row>
  </sheetData>
  <sheetProtection selectLockedCells="1" selectUnlockedCells="1"/>
  <mergeCells count="8">
    <mergeCell ref="C8:F8"/>
    <mergeCell ref="A11:F11"/>
    <mergeCell ref="A1:F1"/>
    <mergeCell ref="A2:F2"/>
    <mergeCell ref="A3:F3"/>
    <mergeCell ref="A4:F4"/>
    <mergeCell ref="A5:F5"/>
    <mergeCell ref="A6:F6"/>
  </mergeCells>
  <printOptions horizontalCentered="1"/>
  <pageMargins left="0.3937007874015748" right="0.3937007874015748" top="0.3937007874015748" bottom="0.3937007874015748" header="0.1968503937007874" footer="0.1968503937007874"/>
  <pageSetup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dimension ref="A1:N23"/>
  <sheetViews>
    <sheetView view="pageBreakPreview" zoomScale="60" zoomScalePageLayoutView="0" workbookViewId="0" topLeftCell="A1">
      <selection activeCell="K7" sqref="K7"/>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 min="7" max="7" width="9.140625" style="0" customWidth="1"/>
    <col min="8" max="8" width="26.00390625" style="0" customWidth="1"/>
    <col min="9" max="9" width="25.8515625" style="0" customWidth="1"/>
    <col min="10" max="13" width="9.140625" style="0" customWidth="1"/>
    <col min="14" max="14" width="10.57421875" style="0" bestFit="1" customWidth="1"/>
  </cols>
  <sheetData>
    <row r="1" spans="1:8" s="63" customFormat="1" ht="19.5" customHeight="1">
      <c r="A1" s="259"/>
      <c r="B1" s="260"/>
      <c r="C1" s="260"/>
      <c r="D1" s="260"/>
      <c r="E1" s="260"/>
      <c r="F1" s="261"/>
      <c r="H1" s="234"/>
    </row>
    <row r="2" spans="1:8" s="63" customFormat="1" ht="19.5" customHeight="1">
      <c r="A2" s="262" t="s">
        <v>149</v>
      </c>
      <c r="B2" s="263"/>
      <c r="C2" s="263"/>
      <c r="D2" s="263"/>
      <c r="E2" s="263"/>
      <c r="F2" s="264"/>
      <c r="H2" s="234"/>
    </row>
    <row r="3" spans="1:8" s="63" customFormat="1" ht="19.5" customHeight="1">
      <c r="A3" s="262" t="s">
        <v>2</v>
      </c>
      <c r="B3" s="263"/>
      <c r="C3" s="263"/>
      <c r="D3" s="263"/>
      <c r="E3" s="263"/>
      <c r="F3" s="264"/>
      <c r="H3" s="234"/>
    </row>
    <row r="4" spans="1:8" s="63" customFormat="1" ht="19.5" customHeight="1">
      <c r="A4" s="262" t="s">
        <v>8</v>
      </c>
      <c r="B4" s="263"/>
      <c r="C4" s="263"/>
      <c r="D4" s="263"/>
      <c r="E4" s="263"/>
      <c r="F4" s="264"/>
      <c r="H4" s="234"/>
    </row>
    <row r="5" spans="1:8" s="63" customFormat="1" ht="19.5" customHeight="1">
      <c r="A5" s="265" t="s">
        <v>4</v>
      </c>
      <c r="B5" s="266"/>
      <c r="C5" s="266"/>
      <c r="D5" s="266"/>
      <c r="E5" s="266"/>
      <c r="F5" s="267"/>
      <c r="H5" s="234"/>
    </row>
    <row r="6" spans="1:8" s="64" customFormat="1" ht="19.5" customHeight="1">
      <c r="A6" s="268" t="s">
        <v>40</v>
      </c>
      <c r="B6" s="269"/>
      <c r="C6" s="269"/>
      <c r="D6" s="269"/>
      <c r="E6" s="269"/>
      <c r="F6" s="270"/>
      <c r="H6" s="235"/>
    </row>
    <row r="7" spans="1:9" s="136" customFormat="1" ht="30" customHeight="1">
      <c r="A7" s="2" t="s">
        <v>10</v>
      </c>
      <c r="B7" s="1" t="s">
        <v>11</v>
      </c>
      <c r="C7" s="3" t="s">
        <v>12</v>
      </c>
      <c r="D7" s="4" t="s">
        <v>13</v>
      </c>
      <c r="E7" s="5" t="s">
        <v>14</v>
      </c>
      <c r="F7" s="6" t="s">
        <v>15</v>
      </c>
      <c r="H7" s="236"/>
      <c r="I7"/>
    </row>
    <row r="8" spans="1:8" s="65" customFormat="1" ht="30" customHeight="1">
      <c r="A8" s="70">
        <v>5</v>
      </c>
      <c r="B8" s="71" t="s">
        <v>41</v>
      </c>
      <c r="C8" s="271">
        <f>SUM(C9,C17,C19)</f>
        <v>0</v>
      </c>
      <c r="D8" s="272"/>
      <c r="E8" s="272"/>
      <c r="F8" s="273"/>
      <c r="H8" s="235"/>
    </row>
    <row r="9" spans="1:8" s="65" customFormat="1" ht="19.5" customHeight="1">
      <c r="A9" s="147" t="s">
        <v>42</v>
      </c>
      <c r="B9" s="148" t="s">
        <v>43</v>
      </c>
      <c r="C9" s="280">
        <f>SUM(F10:F16)</f>
        <v>0</v>
      </c>
      <c r="D9" s="280"/>
      <c r="E9" s="280"/>
      <c r="F9" s="281"/>
      <c r="G9" s="166"/>
      <c r="H9" s="236"/>
    </row>
    <row r="10" spans="1:8" s="66" customFormat="1" ht="105">
      <c r="A10" s="72" t="str">
        <f>_xlfn.CONCAT($A$9,".",ROWS($A$10:A10))</f>
        <v>5.1.1</v>
      </c>
      <c r="B10" s="149" t="s">
        <v>139</v>
      </c>
      <c r="C10" s="74" t="s">
        <v>20</v>
      </c>
      <c r="D10" s="150">
        <v>344.56</v>
      </c>
      <c r="E10" s="76"/>
      <c r="F10" s="129"/>
      <c r="H10" s="237"/>
    </row>
    <row r="11" spans="1:8" s="66" customFormat="1" ht="39">
      <c r="A11" s="7" t="str">
        <f>_xlfn.CONCAT($A$9,".",ROWS($A$10:A11))</f>
        <v>5.1.2</v>
      </c>
      <c r="B11" s="78" t="s">
        <v>44</v>
      </c>
      <c r="C11" s="79" t="s">
        <v>20</v>
      </c>
      <c r="D11" s="151">
        <f>8.1+1.1</f>
        <v>9.2</v>
      </c>
      <c r="E11" s="81"/>
      <c r="F11" s="98"/>
      <c r="H11" s="167"/>
    </row>
    <row r="12" spans="1:8" s="66" customFormat="1" ht="78.75">
      <c r="A12" s="7" t="str">
        <f>_xlfn.CONCAT($A$9,".",ROWS($A$10:A12))</f>
        <v>5.1.3</v>
      </c>
      <c r="B12" s="152" t="s">
        <v>45</v>
      </c>
      <c r="C12" s="79" t="s">
        <v>20</v>
      </c>
      <c r="D12" s="151">
        <v>20</v>
      </c>
      <c r="E12" s="81"/>
      <c r="F12" s="98"/>
      <c r="H12" s="167"/>
    </row>
    <row r="13" spans="1:8" s="140" customFormat="1" ht="78.75">
      <c r="A13" s="7" t="str">
        <f>_xlfn.CONCAT($A$9,".",ROWS($A$10:A13))</f>
        <v>5.1.4</v>
      </c>
      <c r="B13" s="153" t="s">
        <v>46</v>
      </c>
      <c r="C13" s="89" t="s">
        <v>20</v>
      </c>
      <c r="D13" s="80">
        <f>1.56*2</f>
        <v>3.12</v>
      </c>
      <c r="E13" s="81"/>
      <c r="F13" s="98"/>
      <c r="G13" s="167"/>
      <c r="H13" s="232"/>
    </row>
    <row r="14" spans="1:9" s="140" customFormat="1" ht="66">
      <c r="A14" s="7" t="str">
        <f>_xlfn.CONCAT($A$9,".",ROWS($A$10:A14))</f>
        <v>5.1.5</v>
      </c>
      <c r="B14" s="88" t="s">
        <v>140</v>
      </c>
      <c r="C14" s="79" t="s">
        <v>36</v>
      </c>
      <c r="D14" s="80">
        <v>429</v>
      </c>
      <c r="E14" s="81"/>
      <c r="F14" s="98"/>
      <c r="G14" s="66"/>
      <c r="H14" s="168"/>
      <c r="I14" s="233"/>
    </row>
    <row r="15" spans="1:9" s="140" customFormat="1" ht="39">
      <c r="A15" s="7" t="str">
        <f>_xlfn.CONCAT($A$9,".",ROWS($A$10:A15))</f>
        <v>5.1.6</v>
      </c>
      <c r="B15" s="154" t="s">
        <v>47</v>
      </c>
      <c r="C15" s="79" t="s">
        <v>36</v>
      </c>
      <c r="D15" s="224">
        <v>24</v>
      </c>
      <c r="E15" s="81"/>
      <c r="F15" s="98"/>
      <c r="G15" s="167"/>
      <c r="H15" s="168"/>
      <c r="I15" s="66"/>
    </row>
    <row r="16" spans="1:9" s="140" customFormat="1" ht="52.5">
      <c r="A16" s="9" t="str">
        <f>_xlfn.CONCAT($A$9,".",ROWS($A$10:A16))</f>
        <v>5.1.7</v>
      </c>
      <c r="B16" s="83" t="s">
        <v>48</v>
      </c>
      <c r="C16" s="84" t="s">
        <v>20</v>
      </c>
      <c r="D16" s="85">
        <f>0.26*2</f>
        <v>0.52</v>
      </c>
      <c r="E16" s="86"/>
      <c r="F16" s="155"/>
      <c r="G16" s="167"/>
      <c r="H16" s="145"/>
      <c r="I16" s="66"/>
    </row>
    <row r="17" spans="1:14" s="140" customFormat="1" ht="19.5" customHeight="1">
      <c r="A17" s="156" t="s">
        <v>49</v>
      </c>
      <c r="B17" s="157" t="s">
        <v>50</v>
      </c>
      <c r="C17" s="282">
        <f>SUM(F18:F18)</f>
        <v>0</v>
      </c>
      <c r="D17" s="283"/>
      <c r="E17" s="283"/>
      <c r="F17" s="284"/>
      <c r="G17" s="143"/>
      <c r="J17" s="137"/>
      <c r="K17" s="137"/>
      <c r="L17" s="137"/>
      <c r="M17" s="137"/>
      <c r="N17" s="137"/>
    </row>
    <row r="18" spans="1:7" s="137" customFormat="1" ht="52.5">
      <c r="A18" s="158" t="str">
        <f>_xlfn.CONCAT($A$17,".",ROWS($A$18:A18))</f>
        <v>5.2.1</v>
      </c>
      <c r="B18" s="159" t="s">
        <v>51</v>
      </c>
      <c r="C18" s="160" t="s">
        <v>20</v>
      </c>
      <c r="D18" s="161">
        <v>41</v>
      </c>
      <c r="E18" s="162"/>
      <c r="F18" s="163"/>
      <c r="G18" s="66"/>
    </row>
    <row r="19" spans="1:9" s="137" customFormat="1" ht="19.5" customHeight="1">
      <c r="A19" s="147" t="s">
        <v>52</v>
      </c>
      <c r="B19" s="164" t="s">
        <v>53</v>
      </c>
      <c r="C19" s="285">
        <f>SUM(F20:F22)</f>
        <v>0</v>
      </c>
      <c r="D19" s="286"/>
      <c r="E19" s="286"/>
      <c r="F19" s="287"/>
      <c r="G19" s="143"/>
      <c r="H19" s="140"/>
      <c r="I19" s="140"/>
    </row>
    <row r="20" spans="1:9" s="137" customFormat="1" ht="39">
      <c r="A20" s="72" t="s">
        <v>54</v>
      </c>
      <c r="B20" s="73" t="s">
        <v>55</v>
      </c>
      <c r="C20" s="74" t="s">
        <v>27</v>
      </c>
      <c r="D20" s="75">
        <v>32</v>
      </c>
      <c r="E20" s="76"/>
      <c r="F20" s="129"/>
      <c r="G20" s="167"/>
      <c r="H20" s="140"/>
      <c r="I20" s="140"/>
    </row>
    <row r="21" spans="1:9" s="137" customFormat="1" ht="26.25">
      <c r="A21" s="7" t="s">
        <v>56</v>
      </c>
      <c r="B21" s="78" t="s">
        <v>57</v>
      </c>
      <c r="C21" s="79" t="s">
        <v>36</v>
      </c>
      <c r="D21" s="80">
        <f>16*1.5</f>
        <v>24</v>
      </c>
      <c r="E21" s="81"/>
      <c r="F21" s="98"/>
      <c r="G21" s="167"/>
      <c r="H21" s="140"/>
      <c r="I21" s="140"/>
    </row>
    <row r="22" spans="1:9" s="137" customFormat="1" ht="52.5">
      <c r="A22" s="9" t="s">
        <v>58</v>
      </c>
      <c r="B22" s="165" t="s">
        <v>59</v>
      </c>
      <c r="C22" s="84" t="s">
        <v>20</v>
      </c>
      <c r="D22" s="85">
        <v>2</v>
      </c>
      <c r="E22" s="86"/>
      <c r="F22" s="155"/>
      <c r="G22" s="167"/>
      <c r="H22" s="145"/>
      <c r="I22" s="140"/>
    </row>
    <row r="23" spans="1:6" ht="30" customHeight="1">
      <c r="A23" s="288"/>
      <c r="B23" s="289"/>
      <c r="C23" s="289"/>
      <c r="D23" s="289"/>
      <c r="E23" s="289"/>
      <c r="F23" s="290"/>
    </row>
  </sheetData>
  <sheetProtection selectLockedCells="1" selectUnlockedCells="1"/>
  <mergeCells count="11">
    <mergeCell ref="A6:F6"/>
    <mergeCell ref="C8:F8"/>
    <mergeCell ref="C9:F9"/>
    <mergeCell ref="C17:F17"/>
    <mergeCell ref="C19:F19"/>
    <mergeCell ref="A23:F23"/>
    <mergeCell ref="A1:F1"/>
    <mergeCell ref="A2:F2"/>
    <mergeCell ref="A3:F3"/>
    <mergeCell ref="A4:F4"/>
    <mergeCell ref="A5:F5"/>
  </mergeCells>
  <printOptions horizontalCentered="1"/>
  <pageMargins left="0.3937007874015748" right="0.3937007874015748" top="0.3937007874015748" bottom="0.5905511811023623" header="0.1968503937007874" footer="0.1968503937007874"/>
  <pageSetup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dimension ref="A1:N15"/>
  <sheetViews>
    <sheetView view="pageBreakPreview" zoomScale="60" workbookViewId="0" topLeftCell="A1">
      <selection activeCell="M8" sqref="M8"/>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8" s="63" customFormat="1" ht="19.5" customHeight="1">
      <c r="A4" s="262" t="s">
        <v>8</v>
      </c>
      <c r="B4" s="263"/>
      <c r="C4" s="263"/>
      <c r="D4" s="263"/>
      <c r="E4" s="263"/>
      <c r="F4" s="264"/>
      <c r="H4" s="67"/>
    </row>
    <row r="5" spans="1:6" s="63" customFormat="1" ht="19.5" customHeight="1">
      <c r="A5" s="265" t="s">
        <v>4</v>
      </c>
      <c r="B5" s="266"/>
      <c r="C5" s="266"/>
      <c r="D5" s="266"/>
      <c r="E5" s="266"/>
      <c r="F5" s="267"/>
    </row>
    <row r="6" spans="1:6" s="64" customFormat="1" ht="19.5" customHeight="1" thickBot="1">
      <c r="A6" s="268" t="s">
        <v>9</v>
      </c>
      <c r="B6" s="269"/>
      <c r="C6" s="269"/>
      <c r="D6" s="269"/>
      <c r="E6" s="269"/>
      <c r="F6" s="270"/>
    </row>
    <row r="7" spans="1:6" s="136" customFormat="1" ht="30" customHeight="1" thickBot="1">
      <c r="A7" s="2" t="s">
        <v>10</v>
      </c>
      <c r="B7" s="1" t="s">
        <v>11</v>
      </c>
      <c r="C7" s="3" t="s">
        <v>12</v>
      </c>
      <c r="D7" s="4" t="s">
        <v>13</v>
      </c>
      <c r="E7" s="5" t="s">
        <v>14</v>
      </c>
      <c r="F7" s="6" t="s">
        <v>15</v>
      </c>
    </row>
    <row r="8" spans="1:14" s="65" customFormat="1" ht="30" customHeight="1" thickBot="1">
      <c r="A8" s="70">
        <v>6</v>
      </c>
      <c r="B8" s="71" t="s">
        <v>60</v>
      </c>
      <c r="C8" s="271">
        <f>SUM(F9:F14)</f>
        <v>0</v>
      </c>
      <c r="D8" s="272"/>
      <c r="E8" s="272"/>
      <c r="F8" s="273"/>
      <c r="K8" s="145"/>
      <c r="L8" s="140"/>
      <c r="M8" s="140"/>
      <c r="N8" s="140"/>
    </row>
    <row r="9" spans="1:6" ht="26.25">
      <c r="A9" s="72" t="str">
        <f>_xlfn.CONCAT($A$8,".",ROWS($A$9:A9))</f>
        <v>6.1</v>
      </c>
      <c r="B9" s="127" t="s">
        <v>61</v>
      </c>
      <c r="C9" s="128" t="s">
        <v>20</v>
      </c>
      <c r="D9" s="75">
        <v>361.2</v>
      </c>
      <c r="E9" s="76"/>
      <c r="F9" s="129"/>
    </row>
    <row r="10" spans="1:6" ht="26.25">
      <c r="A10" s="7" t="str">
        <f>_xlfn.CONCAT($A$8,".",ROWS($A$9:A10))</f>
        <v>6.2</v>
      </c>
      <c r="B10" s="88" t="s">
        <v>62</v>
      </c>
      <c r="C10" s="89" t="s">
        <v>20</v>
      </c>
      <c r="D10" s="80">
        <f>752.25+43</f>
        <v>795.25</v>
      </c>
      <c r="E10" s="81"/>
      <c r="F10" s="98"/>
    </row>
    <row r="11" spans="1:6" ht="12.75">
      <c r="A11" s="7" t="str">
        <f>_xlfn.CONCAT($A$8,".",ROWS($A$9:A11))</f>
        <v>6.3</v>
      </c>
      <c r="B11" s="88" t="s">
        <v>63</v>
      </c>
      <c r="C11" s="89" t="s">
        <v>20</v>
      </c>
      <c r="D11" s="80">
        <v>168.08</v>
      </c>
      <c r="E11" s="81"/>
      <c r="F11" s="98"/>
    </row>
    <row r="12" spans="1:6" ht="39">
      <c r="A12" s="7" t="str">
        <f>_xlfn.CONCAT($A$8,".",ROWS($A$9:A12))</f>
        <v>6.4</v>
      </c>
      <c r="B12" s="88" t="s">
        <v>64</v>
      </c>
      <c r="C12" s="89" t="s">
        <v>36</v>
      </c>
      <c r="D12" s="144">
        <v>58.4</v>
      </c>
      <c r="E12" s="81"/>
      <c r="F12" s="98"/>
    </row>
    <row r="13" spans="1:8" ht="26.25">
      <c r="A13" s="7" t="str">
        <f>_xlfn.CONCAT($A$8,".",ROWS($A$9:A13))</f>
        <v>6.5</v>
      </c>
      <c r="B13" s="88" t="s">
        <v>130</v>
      </c>
      <c r="C13" s="89" t="s">
        <v>36</v>
      </c>
      <c r="D13" s="80">
        <v>8.24</v>
      </c>
      <c r="E13" s="81"/>
      <c r="F13" s="98"/>
      <c r="H13" s="146"/>
    </row>
    <row r="14" spans="1:8" ht="27" thickBot="1">
      <c r="A14" s="9" t="str">
        <f>_xlfn.CONCAT($A$8,".",ROWS($A$9:A14))</f>
        <v>6.6</v>
      </c>
      <c r="B14" s="230" t="s">
        <v>142</v>
      </c>
      <c r="C14" s="199" t="s">
        <v>20</v>
      </c>
      <c r="D14" s="85">
        <f>4*2*0.6*0.6</f>
        <v>2.88</v>
      </c>
      <c r="E14" s="86"/>
      <c r="F14" s="155"/>
      <c r="H14" s="146"/>
    </row>
    <row r="15" spans="1:6" ht="30" customHeight="1" thickBot="1">
      <c r="A15" s="288"/>
      <c r="B15" s="289"/>
      <c r="C15" s="289"/>
      <c r="D15" s="289"/>
      <c r="E15" s="289"/>
      <c r="F15" s="290"/>
    </row>
  </sheetData>
  <sheetProtection selectLockedCells="1" selectUnlockedCells="1"/>
  <mergeCells count="8">
    <mergeCell ref="C8:F8"/>
    <mergeCell ref="A15:F15"/>
    <mergeCell ref="A1:F1"/>
    <mergeCell ref="A2:F2"/>
    <mergeCell ref="A3:F3"/>
    <mergeCell ref="A4:F4"/>
    <mergeCell ref="A5:F5"/>
    <mergeCell ref="A6:F6"/>
  </mergeCells>
  <printOptions horizontalCentered="1"/>
  <pageMargins left="0.3937007874015748" right="0.3937007874015748" top="0.3937007874015748" bottom="0.5905511811023623" header="0.1968503937007874" footer="0.1968503937007874"/>
  <pageSetup horizontalDpi="600" verticalDpi="600" orientation="portrait" paperSize="9" scale="60" r:id="rId2"/>
  <drawing r:id="rId1"/>
</worksheet>
</file>

<file path=xl/worksheets/sheet8.xml><?xml version="1.0" encoding="utf-8"?>
<worksheet xmlns="http://schemas.openxmlformats.org/spreadsheetml/2006/main" xmlns:r="http://schemas.openxmlformats.org/officeDocument/2006/relationships">
  <dimension ref="A1:H13"/>
  <sheetViews>
    <sheetView view="pageBreakPreview" zoomScale="60" zoomScalePageLayoutView="0" workbookViewId="0" topLeftCell="A1">
      <selection activeCell="N9" sqref="N9"/>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6" s="64" customFormat="1" ht="19.5" customHeight="1">
      <c r="A6" s="268" t="s">
        <v>9</v>
      </c>
      <c r="B6" s="269"/>
      <c r="C6" s="269"/>
      <c r="D6" s="269"/>
      <c r="E6" s="269"/>
      <c r="F6" s="270"/>
    </row>
    <row r="7" spans="1:6" s="136" customFormat="1" ht="30" customHeight="1">
      <c r="A7" s="2" t="s">
        <v>10</v>
      </c>
      <c r="B7" s="1" t="s">
        <v>11</v>
      </c>
      <c r="C7" s="3" t="s">
        <v>12</v>
      </c>
      <c r="D7" s="4" t="s">
        <v>13</v>
      </c>
      <c r="E7" s="5" t="s">
        <v>14</v>
      </c>
      <c r="F7" s="6" t="s">
        <v>15</v>
      </c>
    </row>
    <row r="8" spans="1:6" s="65" customFormat="1" ht="30" customHeight="1">
      <c r="A8" s="70">
        <v>7</v>
      </c>
      <c r="B8" s="71" t="s">
        <v>65</v>
      </c>
      <c r="C8" s="271"/>
      <c r="D8" s="272"/>
      <c r="E8" s="272"/>
      <c r="F8" s="273"/>
    </row>
    <row r="9" spans="1:8" s="137" customFormat="1" ht="26.25">
      <c r="A9" s="72" t="str">
        <f>_xlfn.CONCAT($A$8,".",ROWS($A$9:A9))</f>
        <v>7.1</v>
      </c>
      <c r="B9" s="73" t="s">
        <v>66</v>
      </c>
      <c r="C9" s="74" t="s">
        <v>20</v>
      </c>
      <c r="D9" s="75">
        <v>10.5</v>
      </c>
      <c r="E9" s="76"/>
      <c r="F9" s="77"/>
      <c r="G9" s="142"/>
      <c r="H9" s="142"/>
    </row>
    <row r="10" spans="1:6" s="66" customFormat="1" ht="12.75">
      <c r="A10" s="7" t="str">
        <f>_xlfn.CONCAT($A$8,".",ROWS($A$9:A10))</f>
        <v>7.2</v>
      </c>
      <c r="B10" s="78" t="s">
        <v>67</v>
      </c>
      <c r="C10" s="79" t="s">
        <v>20</v>
      </c>
      <c r="D10" s="80">
        <f>D9</f>
        <v>10.5</v>
      </c>
      <c r="E10" s="81"/>
      <c r="F10" s="82"/>
    </row>
    <row r="11" spans="1:6" s="66" customFormat="1" ht="12.75">
      <c r="A11" s="7" t="str">
        <f>_xlfn.CONCAT($A$8,".",ROWS($A$9:A11))</f>
        <v>7.3</v>
      </c>
      <c r="B11" s="78" t="s">
        <v>68</v>
      </c>
      <c r="C11" s="79" t="s">
        <v>36</v>
      </c>
      <c r="D11" s="80">
        <v>61.6</v>
      </c>
      <c r="E11" s="81"/>
      <c r="F11" s="82"/>
    </row>
    <row r="12" spans="1:8" s="140" customFormat="1" ht="26.25">
      <c r="A12" s="108" t="str">
        <f>_xlfn.CONCAT($A$8,".",ROWS($A$9:A12))</f>
        <v>7.4</v>
      </c>
      <c r="B12" s="132" t="s">
        <v>69</v>
      </c>
      <c r="C12" s="109" t="s">
        <v>36</v>
      </c>
      <c r="D12" s="99">
        <v>32</v>
      </c>
      <c r="E12" s="81"/>
      <c r="F12" s="141"/>
      <c r="G12" s="143"/>
      <c r="H12" s="143"/>
    </row>
    <row r="13" spans="1:6" ht="30" customHeight="1">
      <c r="A13" s="274"/>
      <c r="B13" s="275"/>
      <c r="C13" s="275"/>
      <c r="D13" s="275"/>
      <c r="E13" s="275"/>
      <c r="F13" s="276"/>
    </row>
  </sheetData>
  <sheetProtection selectLockedCells="1" selectUnlockedCells="1"/>
  <mergeCells count="8">
    <mergeCell ref="C8:F8"/>
    <mergeCell ref="A13:F13"/>
    <mergeCell ref="A1:F1"/>
    <mergeCell ref="A2:F2"/>
    <mergeCell ref="A3:F3"/>
    <mergeCell ref="A4:F4"/>
    <mergeCell ref="A5:F5"/>
    <mergeCell ref="A6:F6"/>
  </mergeCells>
  <printOptions horizontalCentered="1"/>
  <pageMargins left="0.3937007874015748" right="0.3937007874015748" top="0.3937007874015748" bottom="0.7874015748031497" header="0.1968503937007874" footer="0.1968503937007874"/>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H13"/>
  <sheetViews>
    <sheetView view="pageBreakPreview" zoomScale="60" zoomScalePageLayoutView="0" workbookViewId="0" topLeftCell="A1">
      <selection activeCell="H8" sqref="H8"/>
    </sheetView>
  </sheetViews>
  <sheetFormatPr defaultColWidth="9.140625" defaultRowHeight="12.75"/>
  <cols>
    <col min="1" max="1" width="12.7109375" style="0" customWidth="1"/>
    <col min="2" max="2" width="60.7109375" style="67" customWidth="1"/>
    <col min="3" max="4" width="10.7109375" style="68" customWidth="1"/>
    <col min="5" max="6" width="15.7109375" style="68" customWidth="1"/>
  </cols>
  <sheetData>
    <row r="1" spans="1:6" s="63" customFormat="1" ht="19.5" customHeight="1">
      <c r="A1" s="259"/>
      <c r="B1" s="260"/>
      <c r="C1" s="260"/>
      <c r="D1" s="260"/>
      <c r="E1" s="260"/>
      <c r="F1" s="261"/>
    </row>
    <row r="2" spans="1:6" s="63" customFormat="1" ht="19.5" customHeight="1">
      <c r="A2" s="262" t="s">
        <v>149</v>
      </c>
      <c r="B2" s="263"/>
      <c r="C2" s="263"/>
      <c r="D2" s="263"/>
      <c r="E2" s="263"/>
      <c r="F2" s="264"/>
    </row>
    <row r="3" spans="1:6" s="63" customFormat="1" ht="19.5" customHeight="1">
      <c r="A3" s="262" t="s">
        <v>2</v>
      </c>
      <c r="B3" s="263"/>
      <c r="C3" s="263"/>
      <c r="D3" s="263"/>
      <c r="E3" s="263"/>
      <c r="F3" s="264"/>
    </row>
    <row r="4" spans="1:6" s="63" customFormat="1" ht="19.5" customHeight="1">
      <c r="A4" s="262" t="s">
        <v>8</v>
      </c>
      <c r="B4" s="263"/>
      <c r="C4" s="263"/>
      <c r="D4" s="263"/>
      <c r="E4" s="263"/>
      <c r="F4" s="264"/>
    </row>
    <row r="5" spans="1:6" s="63" customFormat="1" ht="19.5" customHeight="1">
      <c r="A5" s="265" t="s">
        <v>4</v>
      </c>
      <c r="B5" s="266"/>
      <c r="C5" s="266"/>
      <c r="D5" s="266"/>
      <c r="E5" s="266"/>
      <c r="F5" s="267"/>
    </row>
    <row r="6" spans="1:7" s="64" customFormat="1" ht="19.5" customHeight="1" thickBot="1">
      <c r="A6" s="268" t="s">
        <v>9</v>
      </c>
      <c r="B6" s="269"/>
      <c r="C6" s="269"/>
      <c r="D6" s="269"/>
      <c r="E6" s="269"/>
      <c r="F6" s="270"/>
      <c r="G6" s="139"/>
    </row>
    <row r="7" spans="1:8" s="136" customFormat="1" ht="30" customHeight="1" thickBot="1">
      <c r="A7" s="2" t="s">
        <v>10</v>
      </c>
      <c r="B7" s="1" t="s">
        <v>11</v>
      </c>
      <c r="C7" s="3" t="s">
        <v>12</v>
      </c>
      <c r="D7" s="4" t="s">
        <v>13</v>
      </c>
      <c r="E7" s="5" t="s">
        <v>14</v>
      </c>
      <c r="F7" s="6" t="s">
        <v>15</v>
      </c>
      <c r="H7" s="139"/>
    </row>
    <row r="8" spans="1:6" s="90" customFormat="1" ht="30" customHeight="1" thickBot="1">
      <c r="A8" s="70">
        <v>8</v>
      </c>
      <c r="B8" s="71" t="s">
        <v>70</v>
      </c>
      <c r="C8" s="271">
        <f>SUM(F9:F12)</f>
        <v>0</v>
      </c>
      <c r="D8" s="272"/>
      <c r="E8" s="272"/>
      <c r="F8" s="273"/>
    </row>
    <row r="9" spans="1:6" s="137" customFormat="1" ht="19.5" customHeight="1">
      <c r="A9" s="72" t="str">
        <f>_xlfn.CONCAT($A$8,".",ROWS($A$9:A9))</f>
        <v>8.1</v>
      </c>
      <c r="B9" s="127" t="s">
        <v>71</v>
      </c>
      <c r="C9" s="74" t="s">
        <v>27</v>
      </c>
      <c r="D9" s="75">
        <v>4</v>
      </c>
      <c r="E9" s="76"/>
      <c r="F9" s="129"/>
    </row>
    <row r="10" spans="1:6" ht="118.5">
      <c r="A10" s="7" t="str">
        <f>_xlfn.CONCAT($A$8,".",ROWS($A$9:A10))</f>
        <v>8.2</v>
      </c>
      <c r="B10" s="88" t="s">
        <v>72</v>
      </c>
      <c r="C10" s="79" t="s">
        <v>20</v>
      </c>
      <c r="D10" s="80">
        <f>3.26*2</f>
        <v>6.52</v>
      </c>
      <c r="E10" s="138"/>
      <c r="F10" s="98"/>
    </row>
    <row r="11" spans="1:6" ht="26.25">
      <c r="A11" s="7" t="str">
        <f>_xlfn.CONCAT($A$8,".",ROWS($A$9:A11))</f>
        <v>8.3</v>
      </c>
      <c r="B11" s="110" t="s">
        <v>73</v>
      </c>
      <c r="C11" s="79" t="s">
        <v>36</v>
      </c>
      <c r="D11" s="80">
        <f>4.12*2</f>
        <v>8.24</v>
      </c>
      <c r="E11" s="81"/>
      <c r="F11" s="98"/>
    </row>
    <row r="12" spans="1:6" ht="19.5" customHeight="1" thickBot="1">
      <c r="A12" s="9" t="str">
        <f>_xlfn.CONCAT($A$8,".",ROWS($A$9:A12))</f>
        <v>8.4</v>
      </c>
      <c r="B12" s="83" t="s">
        <v>74</v>
      </c>
      <c r="C12" s="84" t="s">
        <v>20</v>
      </c>
      <c r="D12" s="85">
        <v>454</v>
      </c>
      <c r="E12" s="86"/>
      <c r="F12" s="155"/>
    </row>
    <row r="13" spans="1:6" ht="30" customHeight="1" thickBot="1">
      <c r="A13" s="288"/>
      <c r="B13" s="289"/>
      <c r="C13" s="289"/>
      <c r="D13" s="289"/>
      <c r="E13" s="289"/>
      <c r="F13" s="290"/>
    </row>
    <row r="14" ht="19.5" customHeight="1"/>
  </sheetData>
  <sheetProtection selectLockedCells="1" selectUnlockedCells="1"/>
  <mergeCells count="8">
    <mergeCell ref="C8:F8"/>
    <mergeCell ref="A13:F13"/>
    <mergeCell ref="A1:F1"/>
    <mergeCell ref="A2:F2"/>
    <mergeCell ref="A3:F3"/>
    <mergeCell ref="A4:F4"/>
    <mergeCell ref="A5:F5"/>
    <mergeCell ref="A6:F6"/>
  </mergeCells>
  <printOptions horizontalCentered="1"/>
  <pageMargins left="0.3937007874015748" right="0.3937007874015748" top="0.3937007874015748" bottom="0.5905511811023623" header="0.1968503937007874" footer="0.196850393700787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Ivana Perucci</cp:lastModifiedBy>
  <cp:lastPrinted>2020-05-20T16:03:01Z</cp:lastPrinted>
  <dcterms:created xsi:type="dcterms:W3CDTF">2009-10-09T18:36:29Z</dcterms:created>
  <dcterms:modified xsi:type="dcterms:W3CDTF">2020-05-20T16:17:59Z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1046-11.2.0.8970</vt:lpwstr>
  </property>
  <property fmtid="{D5CDD505-2E9C-101B-9397-08002B2CF9AE}" pid="3" name="KSOReadingLayout">
    <vt:bool>false</vt:bool>
  </property>
</Properties>
</file>